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'Arkusz1'!$5:$7</definedName>
  </definedNames>
  <calcPr fullCalcOnLoad="1"/>
</workbook>
</file>

<file path=xl/sharedStrings.xml><?xml version="1.0" encoding="utf-8"?>
<sst xmlns="http://schemas.openxmlformats.org/spreadsheetml/2006/main" count="142" uniqueCount="93">
  <si>
    <t>rozdz.</t>
  </si>
  <si>
    <t>poz.</t>
  </si>
  <si>
    <t>Wyszczególnienie</t>
  </si>
  <si>
    <t>Plan wydatków przed zmianą</t>
  </si>
  <si>
    <t>Zmiana planu</t>
  </si>
  <si>
    <t>Zmiana planu (+) zwiększenie (-) zmniejszenie</t>
  </si>
  <si>
    <t>Plan wydatków po zmianie</t>
  </si>
  <si>
    <t>zmniejszenie</t>
  </si>
  <si>
    <t>RAZEM WYDATKI</t>
  </si>
  <si>
    <t>saldo zmian</t>
  </si>
  <si>
    <t>wydatki bieżące</t>
  </si>
  <si>
    <t xml:space="preserve">w tym: </t>
  </si>
  <si>
    <t xml:space="preserve"> - wynagrodzenia i naliczone od nich składki jednostek budżetowych</t>
  </si>
  <si>
    <t xml:space="preserve"> - wydatki związane z realizacją statutowych zadań jednostek budżetowych</t>
  </si>
  <si>
    <t xml:space="preserve"> - dotacje na zadania bieżące</t>
  </si>
  <si>
    <t xml:space="preserve"> - świadczenia na rzecz osób fizycznych</t>
  </si>
  <si>
    <t xml:space="preserve"> - wydatki na programy finansowane z udziałem środków z UE w części związanej z realizacją zadań j.s.t.</t>
  </si>
  <si>
    <t xml:space="preserve"> - wydatki z tytulu poręczeń i gwarancji</t>
  </si>
  <si>
    <t xml:space="preserve"> - wydatki na obsługę długu</t>
  </si>
  <si>
    <t>wydatki majątkowe</t>
  </si>
  <si>
    <t xml:space="preserve"> - inwestycje i zakupy inwestycyjne</t>
  </si>
  <si>
    <t xml:space="preserve"> -  wniesienie wkładów do spółek prawa handlowego</t>
  </si>
  <si>
    <t xml:space="preserve"> - dotacje na zadania inwestycyjne</t>
  </si>
  <si>
    <t>Lp</t>
  </si>
  <si>
    <t>KULTURA FIZYCZNA</t>
  </si>
  <si>
    <t>Zakup usług pozostałych</t>
  </si>
  <si>
    <t>Pozostała działalność</t>
  </si>
  <si>
    <t>OŚWIATA I WYCHOWANIE</t>
  </si>
  <si>
    <t xml:space="preserve">zwiększenie </t>
  </si>
  <si>
    <t>Zakup materiałów i wyposażenia</t>
  </si>
  <si>
    <t>(dot. zał. Nr 2 Uchwały Rady Miejskiej Nr XXXI/318/12 z dnia 28.12.2012 r. w sprawie budżetu miasta Iławy na 2013 rok)</t>
  </si>
  <si>
    <t>Zmiany w wydatkach budżetowych miasta Iławy w 2013 roku</t>
  </si>
  <si>
    <t>ADMINISTRACJA PUBLICZNA</t>
  </si>
  <si>
    <t>Urzędy gmin</t>
  </si>
  <si>
    <t>POMOC SPOŁECZNA</t>
  </si>
  <si>
    <t>GOSPODARKA KOMUNALNA I OCHRONA ŚRODOWISKA</t>
  </si>
  <si>
    <t>Gospodarka ściekowa i ochrona wód</t>
  </si>
  <si>
    <t>Zakup usług remontowych</t>
  </si>
  <si>
    <t>Cmentarze</t>
  </si>
  <si>
    <t>Gimnazja</t>
  </si>
  <si>
    <t>Ośrodki pomocy społecznej</t>
  </si>
  <si>
    <t>Oświetlenie ulic, placów i dróg</t>
  </si>
  <si>
    <t>Zadania w zakresie kultury fizycznej</t>
  </si>
  <si>
    <t>DZIAŁALNOŚC USŁUGOWA</t>
  </si>
  <si>
    <t>KULTURA I OCHRONA DZIEDZICTWA NARODOWEGO</t>
  </si>
  <si>
    <t>Ochrona i konserwacja zabytków</t>
  </si>
  <si>
    <t>010</t>
  </si>
  <si>
    <t>01095</t>
  </si>
  <si>
    <t>ROLNICTWO I ŁOWIECTWO</t>
  </si>
  <si>
    <t>GOSPODARKA MIESZKANIOWA</t>
  </si>
  <si>
    <t>Gospodarka gruntami i nieruchomościami</t>
  </si>
  <si>
    <t>BEZPIECZEŃSTWO PUBLICZNE I OCHRONA PRZECIWPOŻAROWA</t>
  </si>
  <si>
    <t>Straż gminna (miejska)</t>
  </si>
  <si>
    <t>RÓŻNE ROZLICZENIA</t>
  </si>
  <si>
    <t>Różne rozliczenia finansowe</t>
  </si>
  <si>
    <t>Przedszkola</t>
  </si>
  <si>
    <t>Inne formy wychowania przedszkolnego</t>
  </si>
  <si>
    <t>OCHRONA ZDROWIA</t>
  </si>
  <si>
    <t>Zwalczanie narkomanii</t>
  </si>
  <si>
    <t>Przeciwdziałanie alkoholizmowi</t>
  </si>
  <si>
    <t>Wspieranie rodziny</t>
  </si>
  <si>
    <t>Zasiłki i pomoc w naturze oraz składki na ubezpieczenia emerytalne i rentowe</t>
  </si>
  <si>
    <t>Zasiłki stałe</t>
  </si>
  <si>
    <t>Usługi opiekuńcze i specjalistyczne usługi opiekuńcze</t>
  </si>
  <si>
    <t>POZOSTAŁE ZADANIA W ZAKRESIE POLITYKI SPOŁECZNEJ</t>
  </si>
  <si>
    <t>EDUKACYJNA OPIEKA WYCHOWAWCZA</t>
  </si>
  <si>
    <t>Pomoc materialna dla uczniów</t>
  </si>
  <si>
    <t>Gospodarka odpadami</t>
  </si>
  <si>
    <t>Oczyszczanie miast i wsi</t>
  </si>
  <si>
    <t>Utrzymanie zieleni w miastach i gminach</t>
  </si>
  <si>
    <t>Różne opłaty i składki</t>
  </si>
  <si>
    <t>Wydatki na zakupy inwestycyjne jednostek budżetowych</t>
  </si>
  <si>
    <t>Wydatki inwestycyjne jednostek budżetowych</t>
  </si>
  <si>
    <t>Różne wydatki na rzecz osób fizycznych</t>
  </si>
  <si>
    <t>Składki na ubezpieczenie społeczne</t>
  </si>
  <si>
    <t>Składki na Fundusz Pracy</t>
  </si>
  <si>
    <t>Wynagrodzenia osobowe pracowników</t>
  </si>
  <si>
    <t>Szkolenia pracowników niebędących członkami korpusu służby cywilnej</t>
  </si>
  <si>
    <t>Wydatki osobowe niezaliczone do wynagrodzeń</t>
  </si>
  <si>
    <t>Dotacja podmiotowa z budżetu dla niepublicznej jednostki systemu oświaty</t>
  </si>
  <si>
    <t>Zakup środków żywności</t>
  </si>
  <si>
    <t>Wynagrodzenia bezosobowe</t>
  </si>
  <si>
    <t>Zakup usług obejmująch wykonanie ekspertyz, analiz i opinii</t>
  </si>
  <si>
    <t>Świadczenia społeczne</t>
  </si>
  <si>
    <t>Zakup usług zdrowotnych</t>
  </si>
  <si>
    <t>Zwrot dotacji oraz płatności, w tym wykorzystanych niezgodnie z przeznaczeniem lub wykorzystanych z naruszeniem procedur, októrych mowa w art.. 184 ustawy, pobranych nienależnie lub w nadmiernej wysokości</t>
  </si>
  <si>
    <t>Stypendia dla uczniów</t>
  </si>
  <si>
    <t>Zakup energii</t>
  </si>
  <si>
    <t>Dotacje celowe z budżetu jednostki samorządu terytorialnego, udzielone w trybie art. 221 ustawy, na finansowanie lub dofinansowanie zadań zleconych do realizacji organizacjom prowadzącym działalność pożytku publicznego</t>
  </si>
  <si>
    <t xml:space="preserve">Składki na ubezpieczenie zdrowotne opłacane za osoby pobierające niektóre świadczenia z pomocy społecznej, niektóre świadczenia rodzinne oraz za osoby uczestniczące w zajęciach w centrum integracji społecznej </t>
  </si>
  <si>
    <t xml:space="preserve">Składki na ubezpieczenie zdrowotne </t>
  </si>
  <si>
    <t>Zwrot dotacji oraz płatności, w tym wykorzystanych niezgodnie z przeznaczeniem lub wykorzystanych z naruszeniem procedur, októrych mowa w art. 184 ustawy, pobranych nienależnie lub w nadmiernej wysokości</t>
  </si>
  <si>
    <t xml:space="preserve">Zał. Nr 2 do Uchwały Rady Miejskiej w Iławie Nr XLIII/425/13 z dnia 30.10.2013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</si>
</sst>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i/>
      <sz val="7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31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0" fontId="22" fillId="0" borderId="0" xfId="0" applyFont="1" applyAlignment="1">
      <alignment/>
    </xf>
    <xf numFmtId="0" fontId="26" fillId="20" borderId="10" xfId="0" applyFont="1" applyFill="1" applyBorder="1" applyAlignment="1">
      <alignment horizontal="center"/>
    </xf>
    <xf numFmtId="0" fontId="26" fillId="20" borderId="11" xfId="0" applyFont="1" applyFill="1" applyBorder="1" applyAlignment="1">
      <alignment horizontal="center"/>
    </xf>
    <xf numFmtId="0" fontId="23" fillId="0" borderId="0" xfId="0" applyFont="1" applyAlignment="1">
      <alignment/>
    </xf>
    <xf numFmtId="3" fontId="23" fillId="0" borderId="0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/>
    </xf>
    <xf numFmtId="4" fontId="25" fillId="0" borderId="0" xfId="0" applyNumberFormat="1" applyFont="1" applyBorder="1" applyAlignment="1">
      <alignment/>
    </xf>
    <xf numFmtId="0" fontId="25" fillId="0" borderId="12" xfId="0" applyNumberFormat="1" applyFont="1" applyFill="1" applyBorder="1" applyAlignment="1">
      <alignment/>
    </xf>
    <xf numFmtId="4" fontId="25" fillId="0" borderId="13" xfId="0" applyNumberFormat="1" applyFont="1" applyBorder="1" applyAlignment="1">
      <alignment vertical="center"/>
    </xf>
    <xf numFmtId="0" fontId="25" fillId="0" borderId="14" xfId="0" applyFont="1" applyBorder="1" applyAlignment="1">
      <alignment horizontal="center"/>
    </xf>
    <xf numFmtId="0" fontId="25" fillId="0" borderId="12" xfId="0" applyNumberFormat="1" applyFont="1" applyFill="1" applyBorder="1" applyAlignment="1">
      <alignment wrapText="1"/>
    </xf>
    <xf numFmtId="0" fontId="25" fillId="0" borderId="13" xfId="0" applyFont="1" applyBorder="1" applyAlignment="1">
      <alignment horizontal="center"/>
    </xf>
    <xf numFmtId="0" fontId="27" fillId="0" borderId="15" xfId="0" applyFont="1" applyBorder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4" xfId="0" applyFont="1" applyBorder="1" applyAlignment="1">
      <alignment/>
    </xf>
    <xf numFmtId="0" fontId="20" fillId="0" borderId="0" xfId="0" applyFont="1" applyFill="1" applyAlignment="1">
      <alignment/>
    </xf>
    <xf numFmtId="0" fontId="25" fillId="0" borderId="16" xfId="0" applyNumberFormat="1" applyFont="1" applyFill="1" applyBorder="1" applyAlignment="1">
      <alignment wrapText="1"/>
    </xf>
    <xf numFmtId="4" fontId="25" fillId="0" borderId="17" xfId="0" applyNumberFormat="1" applyFont="1" applyBorder="1" applyAlignment="1">
      <alignment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left" wrapText="1"/>
    </xf>
    <xf numFmtId="4" fontId="25" fillId="0" borderId="18" xfId="0" applyNumberFormat="1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Border="1" applyAlignment="1">
      <alignment/>
    </xf>
    <xf numFmtId="0" fontId="25" fillId="0" borderId="21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left" wrapText="1"/>
    </xf>
    <xf numFmtId="4" fontId="27" fillId="0" borderId="18" xfId="0" applyNumberFormat="1" applyFont="1" applyFill="1" applyBorder="1" applyAlignment="1">
      <alignment horizontal="right" vertical="center"/>
    </xf>
    <xf numFmtId="0" fontId="26" fillId="20" borderId="22" xfId="0" applyFont="1" applyFill="1" applyBorder="1" applyAlignment="1">
      <alignment horizontal="center"/>
    </xf>
    <xf numFmtId="0" fontId="26" fillId="20" borderId="23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 vertical="center"/>
    </xf>
    <xf numFmtId="0" fontId="25" fillId="0" borderId="24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4" fontId="25" fillId="0" borderId="25" xfId="0" applyNumberFormat="1" applyFont="1" applyBorder="1" applyAlignment="1">
      <alignment vertical="center"/>
    </xf>
    <xf numFmtId="0" fontId="25" fillId="0" borderId="26" xfId="0" applyFont="1" applyBorder="1" applyAlignment="1">
      <alignment horizontal="center"/>
    </xf>
    <xf numFmtId="4" fontId="25" fillId="0" borderId="27" xfId="0" applyNumberFormat="1" applyFont="1" applyBorder="1" applyAlignment="1">
      <alignment vertical="center"/>
    </xf>
    <xf numFmtId="0" fontId="25" fillId="0" borderId="28" xfId="0" applyFont="1" applyBorder="1" applyAlignment="1">
      <alignment/>
    </xf>
    <xf numFmtId="0" fontId="25" fillId="0" borderId="17" xfId="0" applyFont="1" applyFill="1" applyBorder="1" applyAlignment="1">
      <alignment/>
    </xf>
    <xf numFmtId="4" fontId="25" fillId="0" borderId="29" xfId="0" applyNumberFormat="1" applyFont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4" fontId="27" fillId="0" borderId="31" xfId="0" applyNumberFormat="1" applyFont="1" applyBorder="1" applyAlignment="1">
      <alignment vertical="center"/>
    </xf>
    <xf numFmtId="0" fontId="27" fillId="0" borderId="32" xfId="0" applyFont="1" applyFill="1" applyBorder="1" applyAlignment="1">
      <alignment/>
    </xf>
    <xf numFmtId="4" fontId="27" fillId="0" borderId="33" xfId="0" applyNumberFormat="1" applyFont="1" applyBorder="1" applyAlignment="1">
      <alignment vertical="center"/>
    </xf>
    <xf numFmtId="0" fontId="25" fillId="0" borderId="28" xfId="0" applyFont="1" applyFill="1" applyBorder="1" applyAlignment="1">
      <alignment/>
    </xf>
    <xf numFmtId="4" fontId="25" fillId="0" borderId="28" xfId="0" applyNumberFormat="1" applyFont="1" applyBorder="1" applyAlignment="1">
      <alignment vertical="center"/>
    </xf>
    <xf numFmtId="0" fontId="25" fillId="0" borderId="15" xfId="0" applyFont="1" applyBorder="1" applyAlignment="1">
      <alignment/>
    </xf>
    <xf numFmtId="0" fontId="27" fillId="0" borderId="19" xfId="0" applyFont="1" applyFill="1" applyBorder="1" applyAlignment="1">
      <alignment horizontal="center" vertical="center"/>
    </xf>
    <xf numFmtId="4" fontId="27" fillId="0" borderId="18" xfId="0" applyNumberFormat="1" applyFont="1" applyBorder="1" applyAlignment="1">
      <alignment horizontal="right" vertical="center"/>
    </xf>
    <xf numFmtId="4" fontId="25" fillId="0" borderId="18" xfId="0" applyNumberFormat="1" applyFont="1" applyBorder="1" applyAlignment="1">
      <alignment horizontal="right" vertical="center"/>
    </xf>
    <xf numFmtId="4" fontId="27" fillId="0" borderId="34" xfId="0" applyNumberFormat="1" applyFont="1" applyBorder="1" applyAlignment="1">
      <alignment horizontal="right" vertical="center"/>
    </xf>
    <xf numFmtId="4" fontId="27" fillId="0" borderId="35" xfId="0" applyNumberFormat="1" applyFont="1" applyBorder="1" applyAlignment="1">
      <alignment vertical="center"/>
    </xf>
    <xf numFmtId="0" fontId="27" fillId="0" borderId="28" xfId="0" applyFont="1" applyBorder="1" applyAlignment="1">
      <alignment horizontal="center"/>
    </xf>
    <xf numFmtId="4" fontId="27" fillId="0" borderId="28" xfId="0" applyNumberFormat="1" applyFont="1" applyBorder="1" applyAlignment="1">
      <alignment vertical="center"/>
    </xf>
    <xf numFmtId="4" fontId="27" fillId="0" borderId="29" xfId="0" applyNumberFormat="1" applyFont="1" applyBorder="1" applyAlignment="1">
      <alignment vertical="center"/>
    </xf>
    <xf numFmtId="0" fontId="25" fillId="0" borderId="15" xfId="0" applyNumberFormat="1" applyFont="1" applyFill="1" applyBorder="1" applyAlignment="1">
      <alignment wrapText="1"/>
    </xf>
    <xf numFmtId="4" fontId="25" fillId="0" borderId="14" xfId="0" applyNumberFormat="1" applyFont="1" applyBorder="1" applyAlignment="1">
      <alignment vertical="center"/>
    </xf>
    <xf numFmtId="4" fontId="25" fillId="0" borderId="36" xfId="0" applyNumberFormat="1" applyFont="1" applyBorder="1" applyAlignment="1">
      <alignment vertical="center"/>
    </xf>
    <xf numFmtId="0" fontId="25" fillId="0" borderId="37" xfId="0" applyNumberFormat="1" applyFont="1" applyFill="1" applyBorder="1" applyAlignment="1">
      <alignment/>
    </xf>
    <xf numFmtId="4" fontId="25" fillId="0" borderId="38" xfId="0" applyNumberFormat="1" applyFont="1" applyBorder="1" applyAlignment="1">
      <alignment vertical="center"/>
    </xf>
    <xf numFmtId="4" fontId="25" fillId="0" borderId="39" xfId="0" applyNumberFormat="1" applyFont="1" applyBorder="1" applyAlignment="1">
      <alignment vertical="center"/>
    </xf>
    <xf numFmtId="0" fontId="25" fillId="0" borderId="40" xfId="0" applyNumberFormat="1" applyFont="1" applyFill="1" applyBorder="1" applyAlignment="1">
      <alignment wrapText="1"/>
    </xf>
    <xf numFmtId="0" fontId="27" fillId="0" borderId="40" xfId="0" applyFont="1" applyFill="1" applyBorder="1" applyAlignment="1">
      <alignment/>
    </xf>
    <xf numFmtId="0" fontId="25" fillId="0" borderId="13" xfId="0" applyFont="1" applyFill="1" applyBorder="1" applyAlignment="1">
      <alignment wrapText="1"/>
    </xf>
    <xf numFmtId="0" fontId="25" fillId="0" borderId="41" xfId="0" applyFont="1" applyBorder="1" applyAlignment="1">
      <alignment horizontal="center"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25" fillId="0" borderId="45" xfId="0" applyFont="1" applyBorder="1" applyAlignment="1">
      <alignment/>
    </xf>
    <xf numFmtId="0" fontId="25" fillId="0" borderId="46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 shrinkToFit="1"/>
    </xf>
    <xf numFmtId="0" fontId="26" fillId="20" borderId="47" xfId="0" applyFont="1" applyFill="1" applyBorder="1" applyAlignment="1">
      <alignment horizontal="center"/>
    </xf>
    <xf numFmtId="4" fontId="25" fillId="0" borderId="19" xfId="0" applyNumberFormat="1" applyFont="1" applyBorder="1" applyAlignment="1">
      <alignment horizontal="right" vertical="center"/>
    </xf>
    <xf numFmtId="0" fontId="25" fillId="0" borderId="18" xfId="0" applyFont="1" applyFill="1" applyBorder="1" applyAlignment="1">
      <alignment horizontal="left" vertical="center" wrapText="1"/>
    </xf>
    <xf numFmtId="0" fontId="25" fillId="0" borderId="48" xfId="0" applyFont="1" applyFill="1" applyBorder="1" applyAlignment="1">
      <alignment horizontal="center" vertical="center"/>
    </xf>
    <xf numFmtId="0" fontId="27" fillId="0" borderId="49" xfId="0" applyFont="1" applyBorder="1" applyAlignment="1">
      <alignment horizontal="center"/>
    </xf>
    <xf numFmtId="0" fontId="27" fillId="0" borderId="49" xfId="0" applyNumberFormat="1" applyFont="1" applyFill="1" applyBorder="1" applyAlignment="1">
      <alignment/>
    </xf>
    <xf numFmtId="4" fontId="27" fillId="0" borderId="49" xfId="0" applyNumberFormat="1" applyFont="1" applyBorder="1" applyAlignment="1">
      <alignment vertical="center"/>
    </xf>
    <xf numFmtId="4" fontId="27" fillId="0" borderId="50" xfId="0" applyNumberFormat="1" applyFont="1" applyBorder="1" applyAlignment="1">
      <alignment vertical="center"/>
    </xf>
    <xf numFmtId="0" fontId="27" fillId="0" borderId="51" xfId="0" applyFont="1" applyBorder="1" applyAlignment="1">
      <alignment horizontal="center"/>
    </xf>
    <xf numFmtId="0" fontId="27" fillId="0" borderId="52" xfId="0" applyFont="1" applyBorder="1" applyAlignment="1">
      <alignment/>
    </xf>
    <xf numFmtId="0" fontId="27" fillId="0" borderId="53" xfId="0" applyFont="1" applyFill="1" applyBorder="1" applyAlignment="1">
      <alignment horizontal="center" vertical="center"/>
    </xf>
    <xf numFmtId="0" fontId="27" fillId="0" borderId="18" xfId="0" applyFont="1" applyFill="1" applyBorder="1" applyAlignment="1" quotePrefix="1">
      <alignment horizontal="center" vertical="center"/>
    </xf>
    <xf numFmtId="0" fontId="25" fillId="0" borderId="19" xfId="0" applyFont="1" applyFill="1" applyBorder="1" applyAlignment="1" quotePrefix="1">
      <alignment horizontal="center" vertical="center"/>
    </xf>
    <xf numFmtId="0" fontId="26" fillId="20" borderId="54" xfId="0" applyFont="1" applyFill="1" applyBorder="1" applyAlignment="1">
      <alignment horizontal="center"/>
    </xf>
    <xf numFmtId="4" fontId="25" fillId="0" borderId="19" xfId="0" applyNumberFormat="1" applyFont="1" applyFill="1" applyBorder="1" applyAlignment="1">
      <alignment horizontal="right" vertical="center"/>
    </xf>
    <xf numFmtId="4" fontId="27" fillId="0" borderId="55" xfId="0" applyNumberFormat="1" applyFont="1" applyFill="1" applyBorder="1" applyAlignment="1">
      <alignment horizontal="right" vertical="center"/>
    </xf>
    <xf numFmtId="4" fontId="27" fillId="0" borderId="56" xfId="0" applyNumberFormat="1" applyFont="1" applyFill="1" applyBorder="1" applyAlignment="1">
      <alignment horizontal="right" vertical="center"/>
    </xf>
    <xf numFmtId="4" fontId="27" fillId="0" borderId="57" xfId="0" applyNumberFormat="1" applyFont="1" applyFill="1" applyBorder="1" applyAlignment="1">
      <alignment horizontal="right" vertical="center"/>
    </xf>
    <xf numFmtId="4" fontId="25" fillId="0" borderId="12" xfId="0" applyNumberFormat="1" applyFont="1" applyFill="1" applyBorder="1" applyAlignment="1">
      <alignment horizontal="right" vertical="center"/>
    </xf>
    <xf numFmtId="4" fontId="25" fillId="0" borderId="16" xfId="0" applyNumberFormat="1" applyFont="1" applyFill="1" applyBorder="1" applyAlignment="1">
      <alignment horizontal="right" vertical="center"/>
    </xf>
    <xf numFmtId="4" fontId="25" fillId="0" borderId="40" xfId="0" applyNumberFormat="1" applyFont="1" applyFill="1" applyBorder="1" applyAlignment="1">
      <alignment horizontal="right" vertical="center"/>
    </xf>
    <xf numFmtId="4" fontId="25" fillId="0" borderId="15" xfId="0" applyNumberFormat="1" applyFont="1" applyFill="1" applyBorder="1" applyAlignment="1">
      <alignment horizontal="right" vertical="center"/>
    </xf>
    <xf numFmtId="4" fontId="25" fillId="0" borderId="37" xfId="0" applyNumberFormat="1" applyFont="1" applyFill="1" applyBorder="1" applyAlignment="1">
      <alignment horizontal="right" vertical="center"/>
    </xf>
    <xf numFmtId="4" fontId="25" fillId="0" borderId="28" xfId="0" applyNumberFormat="1" applyFont="1" applyFill="1" applyBorder="1" applyAlignment="1">
      <alignment horizontal="right" vertical="center"/>
    </xf>
    <xf numFmtId="0" fontId="25" fillId="0" borderId="5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zoomScalePageLayoutView="0" workbookViewId="0" topLeftCell="A100">
      <selection activeCell="G115" sqref="G115"/>
    </sheetView>
  </sheetViews>
  <sheetFormatPr defaultColWidth="9.00390625" defaultRowHeight="12.75"/>
  <cols>
    <col min="1" max="1" width="5.375" style="1" customWidth="1"/>
    <col min="2" max="2" width="7.25390625" style="2" customWidth="1"/>
    <col min="3" max="3" width="6.00390625" style="2" customWidth="1"/>
    <col min="4" max="4" width="31.375" style="3" customWidth="1"/>
    <col min="5" max="5" width="13.25390625" style="2" customWidth="1"/>
    <col min="6" max="6" width="12.125" style="2" customWidth="1"/>
    <col min="7" max="7" width="11.25390625" style="2" customWidth="1"/>
    <col min="8" max="8" width="13.625" style="2" hidden="1" customWidth="1"/>
    <col min="9" max="9" width="13.375" style="2" customWidth="1"/>
    <col min="10" max="16384" width="9.125" style="2" customWidth="1"/>
  </cols>
  <sheetData>
    <row r="1" spans="6:10" ht="34.5" customHeight="1">
      <c r="F1" s="4"/>
      <c r="G1" s="111" t="s">
        <v>92</v>
      </c>
      <c r="H1" s="111"/>
      <c r="I1" s="111"/>
      <c r="J1" s="4"/>
    </row>
    <row r="2" spans="1:9" ht="17.25" customHeight="1">
      <c r="A2" s="112" t="s">
        <v>31</v>
      </c>
      <c r="B2" s="112"/>
      <c r="C2" s="112"/>
      <c r="D2" s="112"/>
      <c r="E2" s="112"/>
      <c r="F2" s="112"/>
      <c r="G2" s="112"/>
      <c r="H2" s="112"/>
      <c r="I2" s="112"/>
    </row>
    <row r="3" spans="2:6" ht="6" customHeight="1">
      <c r="B3" s="5"/>
      <c r="C3" s="5"/>
      <c r="D3" s="113"/>
      <c r="E3" s="113"/>
      <c r="F3" s="113"/>
    </row>
    <row r="4" spans="1:9" ht="15.75" customHeight="1">
      <c r="A4" s="114" t="s">
        <v>30</v>
      </c>
      <c r="B4" s="114"/>
      <c r="C4" s="114"/>
      <c r="D4" s="114"/>
      <c r="E4" s="114"/>
      <c r="F4" s="114"/>
      <c r="G4" s="114"/>
      <c r="H4" s="114"/>
      <c r="I4" s="114"/>
    </row>
    <row r="5" spans="1:9" ht="11.25" customHeight="1">
      <c r="A5" s="108" t="s">
        <v>23</v>
      </c>
      <c r="B5" s="103" t="s">
        <v>0</v>
      </c>
      <c r="C5" s="103" t="s">
        <v>1</v>
      </c>
      <c r="D5" s="101" t="s">
        <v>2</v>
      </c>
      <c r="E5" s="101" t="s">
        <v>3</v>
      </c>
      <c r="F5" s="103" t="s">
        <v>4</v>
      </c>
      <c r="G5" s="103"/>
      <c r="H5" s="104" t="s">
        <v>5</v>
      </c>
      <c r="I5" s="106" t="s">
        <v>6</v>
      </c>
    </row>
    <row r="6" spans="1:9" ht="26.25" customHeight="1">
      <c r="A6" s="109"/>
      <c r="B6" s="110"/>
      <c r="C6" s="110"/>
      <c r="D6" s="102"/>
      <c r="E6" s="102"/>
      <c r="F6" s="76" t="s">
        <v>28</v>
      </c>
      <c r="G6" s="75" t="s">
        <v>7</v>
      </c>
      <c r="H6" s="105"/>
      <c r="I6" s="107"/>
    </row>
    <row r="7" spans="1:9" ht="9.75" customHeight="1">
      <c r="A7" s="34">
        <v>1</v>
      </c>
      <c r="B7" s="7">
        <v>2</v>
      </c>
      <c r="C7" s="6">
        <v>3</v>
      </c>
      <c r="D7" s="6">
        <v>4</v>
      </c>
      <c r="E7" s="6">
        <v>5</v>
      </c>
      <c r="F7" s="77">
        <v>6</v>
      </c>
      <c r="G7" s="77">
        <v>7</v>
      </c>
      <c r="H7" s="90">
        <v>6</v>
      </c>
      <c r="I7" s="35">
        <v>7</v>
      </c>
    </row>
    <row r="8" spans="1:11" s="8" customFormat="1" ht="13.5" customHeight="1">
      <c r="A8" s="88" t="s">
        <v>46</v>
      </c>
      <c r="B8" s="52"/>
      <c r="C8" s="28"/>
      <c r="D8" s="32" t="s">
        <v>48</v>
      </c>
      <c r="E8" s="33">
        <v>3214.15</v>
      </c>
      <c r="F8" s="33">
        <f>F9</f>
        <v>4603.64</v>
      </c>
      <c r="G8" s="33">
        <f>G9</f>
        <v>0</v>
      </c>
      <c r="H8" s="33">
        <f>F8-G8</f>
        <v>4603.64</v>
      </c>
      <c r="I8" s="53">
        <f aca="true" t="shared" si="0" ref="I8:I24">E8+F8-G8</f>
        <v>7817.790000000001</v>
      </c>
      <c r="K8" s="9"/>
    </row>
    <row r="9" spans="1:11" ht="13.5" customHeight="1">
      <c r="A9" s="36"/>
      <c r="B9" s="89" t="s">
        <v>47</v>
      </c>
      <c r="C9" s="25"/>
      <c r="D9" s="26" t="s">
        <v>26</v>
      </c>
      <c r="E9" s="27">
        <v>2214.15</v>
      </c>
      <c r="F9" s="27">
        <f>F10+F11</f>
        <v>4603.64</v>
      </c>
      <c r="G9" s="27">
        <f>G10+G11</f>
        <v>0</v>
      </c>
      <c r="H9" s="27"/>
      <c r="I9" s="54">
        <f t="shared" si="0"/>
        <v>6817.790000000001</v>
      </c>
      <c r="K9" s="10"/>
    </row>
    <row r="10" spans="1:11" ht="13.5" customHeight="1">
      <c r="A10" s="36"/>
      <c r="B10" s="29"/>
      <c r="C10" s="25">
        <v>4210</v>
      </c>
      <c r="D10" s="26" t="s">
        <v>29</v>
      </c>
      <c r="E10" s="27">
        <v>43.41</v>
      </c>
      <c r="F10" s="27">
        <v>90.26</v>
      </c>
      <c r="G10" s="27"/>
      <c r="H10" s="27"/>
      <c r="I10" s="54">
        <f t="shared" si="0"/>
        <v>133.67000000000002</v>
      </c>
      <c r="K10" s="10"/>
    </row>
    <row r="11" spans="1:11" ht="13.5" customHeight="1">
      <c r="A11" s="36"/>
      <c r="B11" s="80"/>
      <c r="C11" s="25">
        <v>4430</v>
      </c>
      <c r="D11" s="26" t="s">
        <v>70</v>
      </c>
      <c r="E11" s="27">
        <v>2170.74</v>
      </c>
      <c r="F11" s="27">
        <v>4513.38</v>
      </c>
      <c r="G11" s="27"/>
      <c r="H11" s="27"/>
      <c r="I11" s="54">
        <f t="shared" si="0"/>
        <v>6684.12</v>
      </c>
      <c r="K11" s="10"/>
    </row>
    <row r="12" spans="1:11" s="8" customFormat="1" ht="12.75">
      <c r="A12" s="28">
        <v>700</v>
      </c>
      <c r="B12" s="52"/>
      <c r="C12" s="28"/>
      <c r="D12" s="32" t="s">
        <v>49</v>
      </c>
      <c r="E12" s="33">
        <v>5730750</v>
      </c>
      <c r="F12" s="33">
        <f>F13</f>
        <v>0</v>
      </c>
      <c r="G12" s="33">
        <f>G13</f>
        <v>28632</v>
      </c>
      <c r="H12" s="33"/>
      <c r="I12" s="53">
        <f t="shared" si="0"/>
        <v>5702118</v>
      </c>
      <c r="K12" s="9"/>
    </row>
    <row r="13" spans="1:11" ht="12.75">
      <c r="A13" s="36"/>
      <c r="B13" s="29">
        <v>70005</v>
      </c>
      <c r="C13" s="25"/>
      <c r="D13" s="26" t="s">
        <v>50</v>
      </c>
      <c r="E13" s="27">
        <v>5397226.58</v>
      </c>
      <c r="F13" s="27">
        <f>F14</f>
        <v>0</v>
      </c>
      <c r="G13" s="27">
        <f>G14</f>
        <v>28632</v>
      </c>
      <c r="H13" s="27"/>
      <c r="I13" s="54">
        <f t="shared" si="0"/>
        <v>5368594.58</v>
      </c>
      <c r="K13" s="10"/>
    </row>
    <row r="14" spans="1:11" ht="24">
      <c r="A14" s="36"/>
      <c r="B14" s="29"/>
      <c r="C14" s="25">
        <v>6060</v>
      </c>
      <c r="D14" s="26" t="s">
        <v>71</v>
      </c>
      <c r="E14" s="27">
        <v>232000</v>
      </c>
      <c r="F14" s="27"/>
      <c r="G14" s="27">
        <v>28632</v>
      </c>
      <c r="H14" s="27"/>
      <c r="I14" s="54">
        <f t="shared" si="0"/>
        <v>203368</v>
      </c>
      <c r="K14" s="10"/>
    </row>
    <row r="15" spans="1:11" s="8" customFormat="1" ht="12.75">
      <c r="A15" s="28">
        <v>710</v>
      </c>
      <c r="B15" s="52"/>
      <c r="C15" s="28"/>
      <c r="D15" s="32" t="s">
        <v>43</v>
      </c>
      <c r="E15" s="33">
        <v>460114</v>
      </c>
      <c r="F15" s="33">
        <f>F16</f>
        <v>7800</v>
      </c>
      <c r="G15" s="33">
        <f>G16</f>
        <v>20000</v>
      </c>
      <c r="H15" s="33">
        <f>F15-G15</f>
        <v>-12200</v>
      </c>
      <c r="I15" s="53">
        <f t="shared" si="0"/>
        <v>447914</v>
      </c>
      <c r="K15" s="9"/>
    </row>
    <row r="16" spans="1:11" ht="12.75">
      <c r="A16" s="36"/>
      <c r="B16" s="25">
        <v>71035</v>
      </c>
      <c r="C16" s="25"/>
      <c r="D16" s="26" t="s">
        <v>38</v>
      </c>
      <c r="E16" s="27">
        <v>373114</v>
      </c>
      <c r="F16" s="27">
        <f>F17+F18+F19</f>
        <v>7800</v>
      </c>
      <c r="G16" s="27">
        <f>G17+G18+G19</f>
        <v>20000</v>
      </c>
      <c r="H16" s="27"/>
      <c r="I16" s="54">
        <f t="shared" si="0"/>
        <v>360914</v>
      </c>
      <c r="K16" s="10"/>
    </row>
    <row r="17" spans="1:11" ht="12.75">
      <c r="A17" s="36"/>
      <c r="B17" s="31"/>
      <c r="C17" s="25">
        <v>4210</v>
      </c>
      <c r="D17" s="26" t="s">
        <v>29</v>
      </c>
      <c r="E17" s="27">
        <v>2054.1</v>
      </c>
      <c r="F17" s="27">
        <v>500</v>
      </c>
      <c r="G17" s="27"/>
      <c r="H17" s="27"/>
      <c r="I17" s="54">
        <f t="shared" si="0"/>
        <v>2554.1</v>
      </c>
      <c r="K17" s="10"/>
    </row>
    <row r="18" spans="1:11" ht="12.75">
      <c r="A18" s="36"/>
      <c r="B18" s="31"/>
      <c r="C18" s="25">
        <v>4300</v>
      </c>
      <c r="D18" s="26" t="s">
        <v>25</v>
      </c>
      <c r="E18" s="27">
        <v>258685.9</v>
      </c>
      <c r="F18" s="27">
        <v>7300</v>
      </c>
      <c r="G18" s="27"/>
      <c r="H18" s="27"/>
      <c r="I18" s="54">
        <f t="shared" si="0"/>
        <v>265985.9</v>
      </c>
      <c r="K18" s="10"/>
    </row>
    <row r="19" spans="1:11" ht="24">
      <c r="A19" s="36"/>
      <c r="B19" s="31"/>
      <c r="C19" s="25">
        <v>6050</v>
      </c>
      <c r="D19" s="26" t="s">
        <v>72</v>
      </c>
      <c r="E19" s="27">
        <v>112114</v>
      </c>
      <c r="F19" s="27"/>
      <c r="G19" s="27">
        <v>20000</v>
      </c>
      <c r="H19" s="27"/>
      <c r="I19" s="54">
        <f t="shared" si="0"/>
        <v>92114</v>
      </c>
      <c r="K19" s="10"/>
    </row>
    <row r="20" spans="1:11" s="8" customFormat="1" ht="13.5" customHeight="1">
      <c r="A20" s="28">
        <v>750</v>
      </c>
      <c r="B20" s="52"/>
      <c r="C20" s="28"/>
      <c r="D20" s="32" t="s">
        <v>32</v>
      </c>
      <c r="E20" s="33">
        <v>5726697.99</v>
      </c>
      <c r="F20" s="33">
        <f>F21+F25</f>
        <v>7850</v>
      </c>
      <c r="G20" s="33">
        <f>G21+G25</f>
        <v>56850</v>
      </c>
      <c r="H20" s="33">
        <f>F20-G20</f>
        <v>-49000</v>
      </c>
      <c r="I20" s="53">
        <f t="shared" si="0"/>
        <v>5677697.99</v>
      </c>
      <c r="K20" s="9"/>
    </row>
    <row r="21" spans="1:11" ht="13.5" customHeight="1">
      <c r="A21" s="36"/>
      <c r="B21" s="29">
        <v>75023</v>
      </c>
      <c r="C21" s="25"/>
      <c r="D21" s="26" t="s">
        <v>33</v>
      </c>
      <c r="E21" s="27">
        <v>4448558.75</v>
      </c>
      <c r="F21" s="27">
        <f>F23+F22+F24</f>
        <v>7400</v>
      </c>
      <c r="G21" s="27">
        <f>G23+G22+G24</f>
        <v>56400</v>
      </c>
      <c r="H21" s="27">
        <f>F21-G21</f>
        <v>-49000</v>
      </c>
      <c r="I21" s="54">
        <f t="shared" si="0"/>
        <v>4399558.75</v>
      </c>
      <c r="K21" s="10"/>
    </row>
    <row r="22" spans="1:11" ht="13.5" customHeight="1">
      <c r="A22" s="36"/>
      <c r="B22" s="29"/>
      <c r="C22" s="25">
        <v>4210</v>
      </c>
      <c r="D22" s="26" t="s">
        <v>29</v>
      </c>
      <c r="E22" s="27">
        <v>138690.75</v>
      </c>
      <c r="F22" s="27">
        <v>400</v>
      </c>
      <c r="G22" s="27">
        <v>4400</v>
      </c>
      <c r="H22" s="27">
        <f>F22-G22</f>
        <v>-4000</v>
      </c>
      <c r="I22" s="54">
        <f t="shared" si="0"/>
        <v>134690.75</v>
      </c>
      <c r="K22" s="10"/>
    </row>
    <row r="23" spans="1:11" ht="12.75">
      <c r="A23" s="36"/>
      <c r="B23" s="31"/>
      <c r="C23" s="25">
        <v>4300</v>
      </c>
      <c r="D23" s="26" t="s">
        <v>25</v>
      </c>
      <c r="E23" s="27">
        <v>696976</v>
      </c>
      <c r="F23" s="27"/>
      <c r="G23" s="27">
        <v>52000</v>
      </c>
      <c r="H23" s="27">
        <f>F23-G23</f>
        <v>-52000</v>
      </c>
      <c r="I23" s="54">
        <f t="shared" si="0"/>
        <v>644976</v>
      </c>
      <c r="K23" s="10"/>
    </row>
    <row r="24" spans="1:11" ht="24">
      <c r="A24" s="36"/>
      <c r="B24" s="80"/>
      <c r="C24" s="25">
        <v>6060</v>
      </c>
      <c r="D24" s="26" t="s">
        <v>71</v>
      </c>
      <c r="E24" s="27"/>
      <c r="F24" s="27">
        <v>7000</v>
      </c>
      <c r="G24" s="27"/>
      <c r="H24" s="27"/>
      <c r="I24" s="54">
        <f t="shared" si="0"/>
        <v>7000</v>
      </c>
      <c r="K24" s="10"/>
    </row>
    <row r="25" spans="1:11" ht="12.75">
      <c r="A25" s="36"/>
      <c r="B25" s="25">
        <v>75095</v>
      </c>
      <c r="C25" s="25"/>
      <c r="D25" s="26" t="s">
        <v>26</v>
      </c>
      <c r="E25" s="27">
        <v>227178</v>
      </c>
      <c r="F25" s="27">
        <f>SUM(F26:F30)</f>
        <v>450</v>
      </c>
      <c r="G25" s="27">
        <f>SUM(G26:G30)</f>
        <v>450</v>
      </c>
      <c r="H25" s="27"/>
      <c r="I25" s="54">
        <f aca="true" t="shared" si="1" ref="I25:I39">E25+F25-G25</f>
        <v>227178</v>
      </c>
      <c r="K25" s="10"/>
    </row>
    <row r="26" spans="1:11" ht="12.75">
      <c r="A26" s="36"/>
      <c r="B26" s="31"/>
      <c r="C26" s="25">
        <v>3030</v>
      </c>
      <c r="D26" s="26" t="s">
        <v>73</v>
      </c>
      <c r="E26" s="27">
        <v>1100</v>
      </c>
      <c r="F26" s="27"/>
      <c r="G26" s="27">
        <v>150</v>
      </c>
      <c r="H26" s="27"/>
      <c r="I26" s="54">
        <f t="shared" si="1"/>
        <v>950</v>
      </c>
      <c r="K26" s="10"/>
    </row>
    <row r="27" spans="1:11" ht="12.75">
      <c r="A27" s="36"/>
      <c r="B27" s="31"/>
      <c r="C27" s="25">
        <v>4110</v>
      </c>
      <c r="D27" s="26" t="s">
        <v>74</v>
      </c>
      <c r="E27" s="27">
        <v>50</v>
      </c>
      <c r="F27" s="27"/>
      <c r="G27" s="27">
        <v>50</v>
      </c>
      <c r="H27" s="27"/>
      <c r="I27" s="54">
        <f t="shared" si="1"/>
        <v>0</v>
      </c>
      <c r="K27" s="10"/>
    </row>
    <row r="28" spans="1:11" ht="12.75">
      <c r="A28" s="36"/>
      <c r="B28" s="31"/>
      <c r="C28" s="25">
        <v>4120</v>
      </c>
      <c r="D28" s="26" t="s">
        <v>75</v>
      </c>
      <c r="E28" s="27">
        <v>50</v>
      </c>
      <c r="F28" s="27"/>
      <c r="G28" s="27">
        <v>50</v>
      </c>
      <c r="H28" s="27"/>
      <c r="I28" s="54">
        <f t="shared" si="1"/>
        <v>0</v>
      </c>
      <c r="K28" s="10"/>
    </row>
    <row r="29" spans="1:11" ht="12.75">
      <c r="A29" s="36"/>
      <c r="B29" s="31"/>
      <c r="C29" s="25">
        <v>4210</v>
      </c>
      <c r="D29" s="26" t="s">
        <v>29</v>
      </c>
      <c r="E29" s="27">
        <v>600</v>
      </c>
      <c r="F29" s="27"/>
      <c r="G29" s="27">
        <v>200</v>
      </c>
      <c r="H29" s="27"/>
      <c r="I29" s="54">
        <f t="shared" si="1"/>
        <v>400</v>
      </c>
      <c r="K29" s="10"/>
    </row>
    <row r="30" spans="1:11" ht="12.75">
      <c r="A30" s="36"/>
      <c r="B30" s="31"/>
      <c r="C30" s="29">
        <v>4300</v>
      </c>
      <c r="D30" s="26" t="s">
        <v>25</v>
      </c>
      <c r="E30" s="27">
        <v>4035</v>
      </c>
      <c r="F30" s="27">
        <v>450</v>
      </c>
      <c r="G30" s="27"/>
      <c r="H30" s="27"/>
      <c r="I30" s="54">
        <f t="shared" si="1"/>
        <v>4485</v>
      </c>
      <c r="K30" s="10"/>
    </row>
    <row r="31" spans="1:11" s="8" customFormat="1" ht="24">
      <c r="A31" s="87">
        <v>754</v>
      </c>
      <c r="B31" s="28"/>
      <c r="C31" s="28"/>
      <c r="D31" s="32" t="s">
        <v>51</v>
      </c>
      <c r="E31" s="33">
        <v>786900</v>
      </c>
      <c r="F31" s="33">
        <f>F32</f>
        <v>4500</v>
      </c>
      <c r="G31" s="33">
        <f>G32</f>
        <v>4500</v>
      </c>
      <c r="H31" s="33"/>
      <c r="I31" s="53">
        <f t="shared" si="1"/>
        <v>786900</v>
      </c>
      <c r="K31" s="9"/>
    </row>
    <row r="32" spans="1:11" ht="12.75">
      <c r="A32" s="36"/>
      <c r="B32" s="25">
        <v>75416</v>
      </c>
      <c r="C32" s="80"/>
      <c r="D32" s="26" t="s">
        <v>52</v>
      </c>
      <c r="E32" s="27">
        <v>487500</v>
      </c>
      <c r="F32" s="27">
        <f>F33+F34+F35</f>
        <v>4500</v>
      </c>
      <c r="G32" s="27">
        <f>G33+G34+G35</f>
        <v>4500</v>
      </c>
      <c r="H32" s="27"/>
      <c r="I32" s="54">
        <f t="shared" si="1"/>
        <v>487500</v>
      </c>
      <c r="K32" s="10"/>
    </row>
    <row r="33" spans="1:11" ht="12.75">
      <c r="A33" s="36"/>
      <c r="B33" s="31"/>
      <c r="C33" s="25">
        <v>4010</v>
      </c>
      <c r="D33" s="26" t="s">
        <v>76</v>
      </c>
      <c r="E33" s="27">
        <v>347952</v>
      </c>
      <c r="F33" s="27"/>
      <c r="G33" s="27">
        <v>4500</v>
      </c>
      <c r="H33" s="27"/>
      <c r="I33" s="54">
        <f t="shared" si="1"/>
        <v>343452</v>
      </c>
      <c r="K33" s="10"/>
    </row>
    <row r="34" spans="1:11" ht="12.75">
      <c r="A34" s="36"/>
      <c r="B34" s="31"/>
      <c r="C34" s="25">
        <v>4210</v>
      </c>
      <c r="D34" s="26" t="s">
        <v>29</v>
      </c>
      <c r="E34" s="27">
        <v>15610</v>
      </c>
      <c r="F34" s="27">
        <v>1600</v>
      </c>
      <c r="G34" s="27"/>
      <c r="H34" s="27"/>
      <c r="I34" s="54">
        <f t="shared" si="1"/>
        <v>17210</v>
      </c>
      <c r="K34" s="10"/>
    </row>
    <row r="35" spans="1:11" ht="24">
      <c r="A35" s="36"/>
      <c r="B35" s="31"/>
      <c r="C35" s="29">
        <v>4700</v>
      </c>
      <c r="D35" s="26" t="s">
        <v>77</v>
      </c>
      <c r="E35" s="27">
        <v>390</v>
      </c>
      <c r="F35" s="27">
        <v>2900</v>
      </c>
      <c r="G35" s="27"/>
      <c r="H35" s="27"/>
      <c r="I35" s="54">
        <f t="shared" si="1"/>
        <v>3290</v>
      </c>
      <c r="K35" s="10"/>
    </row>
    <row r="36" spans="1:11" s="8" customFormat="1" ht="12.75">
      <c r="A36" s="87">
        <v>758</v>
      </c>
      <c r="B36" s="28"/>
      <c r="C36" s="28"/>
      <c r="D36" s="32" t="s">
        <v>53</v>
      </c>
      <c r="E36" s="33">
        <v>333100</v>
      </c>
      <c r="F36" s="33">
        <f>F37</f>
        <v>3300</v>
      </c>
      <c r="G36" s="33">
        <f>G37</f>
        <v>0</v>
      </c>
      <c r="H36" s="33"/>
      <c r="I36" s="53">
        <f t="shared" si="1"/>
        <v>336400</v>
      </c>
      <c r="K36" s="9"/>
    </row>
    <row r="37" spans="1:11" ht="12.75">
      <c r="A37" s="36"/>
      <c r="B37" s="25">
        <v>75814</v>
      </c>
      <c r="C37" s="80"/>
      <c r="D37" s="26" t="s">
        <v>54</v>
      </c>
      <c r="E37" s="27">
        <v>100</v>
      </c>
      <c r="F37" s="27">
        <f>F39+F38</f>
        <v>3300</v>
      </c>
      <c r="G37" s="27">
        <f>G39+G38</f>
        <v>0</v>
      </c>
      <c r="H37" s="27"/>
      <c r="I37" s="54">
        <f t="shared" si="1"/>
        <v>3400</v>
      </c>
      <c r="K37" s="10"/>
    </row>
    <row r="38" spans="1:11" ht="24">
      <c r="A38" s="36"/>
      <c r="B38" s="31"/>
      <c r="C38" s="80">
        <v>3020</v>
      </c>
      <c r="D38" s="26" t="s">
        <v>78</v>
      </c>
      <c r="E38" s="27">
        <v>100</v>
      </c>
      <c r="F38" s="27">
        <v>400</v>
      </c>
      <c r="G38" s="27"/>
      <c r="H38" s="27"/>
      <c r="I38" s="54">
        <f t="shared" si="1"/>
        <v>500</v>
      </c>
      <c r="K38" s="10"/>
    </row>
    <row r="39" spans="1:11" ht="12.75">
      <c r="A39" s="36"/>
      <c r="B39" s="31"/>
      <c r="C39" s="25">
        <v>8550</v>
      </c>
      <c r="D39" s="26" t="s">
        <v>54</v>
      </c>
      <c r="E39" s="27"/>
      <c r="F39" s="27">
        <v>2900</v>
      </c>
      <c r="G39" s="27"/>
      <c r="H39" s="27"/>
      <c r="I39" s="54">
        <f t="shared" si="1"/>
        <v>2900</v>
      </c>
      <c r="K39" s="10"/>
    </row>
    <row r="40" spans="1:11" s="8" customFormat="1" ht="13.5" customHeight="1">
      <c r="A40" s="28">
        <v>801</v>
      </c>
      <c r="B40" s="52"/>
      <c r="C40" s="28"/>
      <c r="D40" s="32" t="s">
        <v>27</v>
      </c>
      <c r="E40" s="33">
        <v>34036238</v>
      </c>
      <c r="F40" s="33">
        <f>F41+F47+F45+F52</f>
        <v>43910</v>
      </c>
      <c r="G40" s="33">
        <f>G41+G47+G45+G52</f>
        <v>345964</v>
      </c>
      <c r="H40" s="33">
        <f>F40-G40</f>
        <v>-302054</v>
      </c>
      <c r="I40" s="53">
        <f aca="true" t="shared" si="2" ref="I40:I76">E40+F40-G40</f>
        <v>33734184</v>
      </c>
      <c r="K40" s="9"/>
    </row>
    <row r="41" spans="1:11" ht="12.75">
      <c r="A41" s="36"/>
      <c r="B41" s="25">
        <v>80104</v>
      </c>
      <c r="C41" s="25"/>
      <c r="D41" s="26" t="s">
        <v>55</v>
      </c>
      <c r="E41" s="27">
        <v>10103145</v>
      </c>
      <c r="F41" s="27">
        <f>SUM(F42:F44)</f>
        <v>0</v>
      </c>
      <c r="G41" s="27">
        <f>SUM(G42:G44)</f>
        <v>321554</v>
      </c>
      <c r="H41" s="27">
        <f>F41-G41</f>
        <v>-321554</v>
      </c>
      <c r="I41" s="54">
        <f t="shared" si="2"/>
        <v>9781591</v>
      </c>
      <c r="K41" s="10"/>
    </row>
    <row r="42" spans="1:11" ht="24">
      <c r="A42" s="36"/>
      <c r="B42" s="31"/>
      <c r="C42" s="25">
        <v>2540</v>
      </c>
      <c r="D42" s="26" t="s">
        <v>79</v>
      </c>
      <c r="E42" s="27">
        <v>1202873</v>
      </c>
      <c r="F42" s="27"/>
      <c r="G42" s="27">
        <v>10000</v>
      </c>
      <c r="H42" s="27">
        <f>F42-G42</f>
        <v>-10000</v>
      </c>
      <c r="I42" s="54">
        <f t="shared" si="2"/>
        <v>1192873</v>
      </c>
      <c r="K42" s="10"/>
    </row>
    <row r="43" spans="1:11" ht="12.75">
      <c r="A43" s="36"/>
      <c r="B43" s="31"/>
      <c r="C43" s="25">
        <v>4010</v>
      </c>
      <c r="D43" s="26" t="s">
        <v>76</v>
      </c>
      <c r="E43" s="27">
        <v>5511554</v>
      </c>
      <c r="F43" s="27"/>
      <c r="G43" s="27">
        <v>211554</v>
      </c>
      <c r="H43" s="27"/>
      <c r="I43" s="54">
        <f t="shared" si="2"/>
        <v>5300000</v>
      </c>
      <c r="K43" s="10"/>
    </row>
    <row r="44" spans="1:11" ht="12.75">
      <c r="A44" s="36"/>
      <c r="B44" s="31"/>
      <c r="C44" s="25">
        <v>4220</v>
      </c>
      <c r="D44" s="26" t="s">
        <v>80</v>
      </c>
      <c r="E44" s="27">
        <v>732776</v>
      </c>
      <c r="F44" s="27"/>
      <c r="G44" s="27">
        <v>100000</v>
      </c>
      <c r="H44" s="27"/>
      <c r="I44" s="54">
        <f t="shared" si="2"/>
        <v>632776</v>
      </c>
      <c r="K44" s="10"/>
    </row>
    <row r="45" spans="1:11" ht="12.75">
      <c r="A45" s="36"/>
      <c r="B45" s="25">
        <v>80106</v>
      </c>
      <c r="C45" s="25"/>
      <c r="D45" s="26" t="s">
        <v>56</v>
      </c>
      <c r="E45" s="27">
        <v>74415</v>
      </c>
      <c r="F45" s="27"/>
      <c r="G45" s="27">
        <f>G46</f>
        <v>10000</v>
      </c>
      <c r="H45" s="27"/>
      <c r="I45" s="54">
        <f t="shared" si="2"/>
        <v>64415</v>
      </c>
      <c r="K45" s="10"/>
    </row>
    <row r="46" spans="1:11" ht="24">
      <c r="A46" s="36"/>
      <c r="B46" s="31"/>
      <c r="C46" s="25">
        <v>2540</v>
      </c>
      <c r="D46" s="26" t="s">
        <v>79</v>
      </c>
      <c r="E46" s="27">
        <v>74315</v>
      </c>
      <c r="F46" s="27"/>
      <c r="G46" s="27">
        <v>10000</v>
      </c>
      <c r="H46" s="27"/>
      <c r="I46" s="54">
        <f t="shared" si="2"/>
        <v>64315</v>
      </c>
      <c r="K46" s="10"/>
    </row>
    <row r="47" spans="1:11" ht="12.75">
      <c r="A47" s="36"/>
      <c r="B47" s="25">
        <v>80110</v>
      </c>
      <c r="C47" s="25"/>
      <c r="D47" s="26" t="s">
        <v>39</v>
      </c>
      <c r="E47" s="27">
        <v>8496196</v>
      </c>
      <c r="F47" s="27">
        <f>SUM(F48:F51)</f>
        <v>43910</v>
      </c>
      <c r="G47" s="27">
        <f>SUM(G48:G51)</f>
        <v>13910</v>
      </c>
      <c r="H47" s="27">
        <f>F47-G47</f>
        <v>30000</v>
      </c>
      <c r="I47" s="54">
        <f t="shared" si="2"/>
        <v>8526196</v>
      </c>
      <c r="K47" s="10"/>
    </row>
    <row r="48" spans="1:11" ht="24">
      <c r="A48" s="36"/>
      <c r="B48" s="31"/>
      <c r="C48" s="25">
        <v>2540</v>
      </c>
      <c r="D48" s="26" t="s">
        <v>79</v>
      </c>
      <c r="E48" s="27">
        <v>95000</v>
      </c>
      <c r="F48" s="27">
        <v>30000</v>
      </c>
      <c r="G48" s="27"/>
      <c r="H48" s="27">
        <f>F48-G48</f>
        <v>30000</v>
      </c>
      <c r="I48" s="54">
        <f t="shared" si="2"/>
        <v>125000</v>
      </c>
      <c r="K48" s="10"/>
    </row>
    <row r="49" spans="1:11" ht="24">
      <c r="A49" s="36"/>
      <c r="B49" s="31"/>
      <c r="C49" s="25">
        <v>6050</v>
      </c>
      <c r="D49" s="26" t="s">
        <v>72</v>
      </c>
      <c r="E49" s="27">
        <v>89816.78</v>
      </c>
      <c r="F49" s="27"/>
      <c r="G49" s="27">
        <v>13910</v>
      </c>
      <c r="H49" s="27"/>
      <c r="I49" s="54">
        <f t="shared" si="2"/>
        <v>75906.78</v>
      </c>
      <c r="K49" s="10"/>
    </row>
    <row r="50" spans="1:11" ht="24">
      <c r="A50" s="36"/>
      <c r="B50" s="31"/>
      <c r="C50" s="25">
        <v>6057</v>
      </c>
      <c r="D50" s="26" t="s">
        <v>72</v>
      </c>
      <c r="E50" s="27">
        <v>553128.24</v>
      </c>
      <c r="F50" s="27">
        <v>9709</v>
      </c>
      <c r="G50" s="27"/>
      <c r="H50" s="27"/>
      <c r="I50" s="54">
        <f t="shared" si="2"/>
        <v>562837.24</v>
      </c>
      <c r="K50" s="10"/>
    </row>
    <row r="51" spans="1:11" ht="24">
      <c r="A51" s="36"/>
      <c r="B51" s="31"/>
      <c r="C51" s="25">
        <v>6059</v>
      </c>
      <c r="D51" s="26" t="s">
        <v>72</v>
      </c>
      <c r="E51" s="27">
        <v>237054.98</v>
      </c>
      <c r="F51" s="27">
        <v>4201</v>
      </c>
      <c r="G51" s="27"/>
      <c r="H51" s="27"/>
      <c r="I51" s="54">
        <f t="shared" si="2"/>
        <v>241255.98</v>
      </c>
      <c r="K51" s="10"/>
    </row>
    <row r="52" spans="1:11" ht="12.75">
      <c r="A52" s="36"/>
      <c r="B52" s="25">
        <v>80195</v>
      </c>
      <c r="C52" s="25"/>
      <c r="D52" s="26" t="s">
        <v>26</v>
      </c>
      <c r="E52" s="27">
        <v>255730</v>
      </c>
      <c r="F52" s="27"/>
      <c r="G52" s="27">
        <f>G53</f>
        <v>500</v>
      </c>
      <c r="H52" s="27"/>
      <c r="I52" s="54">
        <f t="shared" si="2"/>
        <v>255230</v>
      </c>
      <c r="K52" s="10"/>
    </row>
    <row r="53" spans="1:11" ht="72">
      <c r="A53" s="36"/>
      <c r="B53" s="31"/>
      <c r="C53" s="29">
        <v>2360</v>
      </c>
      <c r="D53" s="26" t="s">
        <v>88</v>
      </c>
      <c r="E53" s="27">
        <v>500</v>
      </c>
      <c r="F53" s="27"/>
      <c r="G53" s="27">
        <v>500</v>
      </c>
      <c r="H53" s="27"/>
      <c r="I53" s="54">
        <f t="shared" si="2"/>
        <v>0</v>
      </c>
      <c r="K53" s="10"/>
    </row>
    <row r="54" spans="1:11" s="8" customFormat="1" ht="12.75">
      <c r="A54" s="87">
        <v>851</v>
      </c>
      <c r="B54" s="28"/>
      <c r="C54" s="28"/>
      <c r="D54" s="32" t="s">
        <v>57</v>
      </c>
      <c r="E54" s="33">
        <v>642335</v>
      </c>
      <c r="F54" s="33">
        <f>F55+F58</f>
        <v>19910</v>
      </c>
      <c r="G54" s="33">
        <f>G55+G58</f>
        <v>14910</v>
      </c>
      <c r="H54" s="33"/>
      <c r="I54" s="53">
        <f t="shared" si="2"/>
        <v>647335</v>
      </c>
      <c r="K54" s="9"/>
    </row>
    <row r="55" spans="1:11" ht="12.75">
      <c r="A55" s="36"/>
      <c r="B55" s="25">
        <v>85153</v>
      </c>
      <c r="C55" s="80"/>
      <c r="D55" s="26" t="s">
        <v>58</v>
      </c>
      <c r="E55" s="27">
        <v>50000</v>
      </c>
      <c r="F55" s="27">
        <f>F56+F57</f>
        <v>900</v>
      </c>
      <c r="G55" s="27">
        <f>G56+G57</f>
        <v>900</v>
      </c>
      <c r="H55" s="27"/>
      <c r="I55" s="54">
        <f t="shared" si="2"/>
        <v>50000</v>
      </c>
      <c r="K55" s="10"/>
    </row>
    <row r="56" spans="1:11" ht="12.75">
      <c r="A56" s="36"/>
      <c r="B56" s="31"/>
      <c r="C56" s="25">
        <v>4170</v>
      </c>
      <c r="D56" s="26" t="s">
        <v>81</v>
      </c>
      <c r="E56" s="27">
        <v>19200</v>
      </c>
      <c r="F56" s="27">
        <v>900</v>
      </c>
      <c r="G56" s="27"/>
      <c r="H56" s="27"/>
      <c r="I56" s="54">
        <f t="shared" si="2"/>
        <v>20100</v>
      </c>
      <c r="K56" s="10"/>
    </row>
    <row r="57" spans="1:11" ht="12.75">
      <c r="A57" s="36"/>
      <c r="B57" s="31"/>
      <c r="C57" s="25">
        <v>4300</v>
      </c>
      <c r="D57" s="26" t="s">
        <v>25</v>
      </c>
      <c r="E57" s="27">
        <v>27500</v>
      </c>
      <c r="F57" s="27"/>
      <c r="G57" s="27">
        <v>900</v>
      </c>
      <c r="H57" s="27"/>
      <c r="I57" s="54">
        <f t="shared" si="2"/>
        <v>26600</v>
      </c>
      <c r="K57" s="10"/>
    </row>
    <row r="58" spans="1:11" ht="12.75">
      <c r="A58" s="36"/>
      <c r="B58" s="25">
        <v>85154</v>
      </c>
      <c r="C58" s="25"/>
      <c r="D58" s="26" t="s">
        <v>59</v>
      </c>
      <c r="E58" s="27">
        <v>590000</v>
      </c>
      <c r="F58" s="27">
        <f>SUM(F59:F65)</f>
        <v>19010</v>
      </c>
      <c r="G58" s="27">
        <f>SUM(G59:G65)</f>
        <v>14010</v>
      </c>
      <c r="H58" s="27"/>
      <c r="I58" s="54">
        <f t="shared" si="2"/>
        <v>595000</v>
      </c>
      <c r="K58" s="10"/>
    </row>
    <row r="59" spans="1:11" ht="12.75">
      <c r="A59" s="36"/>
      <c r="B59" s="31"/>
      <c r="C59" s="25">
        <v>3030</v>
      </c>
      <c r="D59" s="26" t="s">
        <v>73</v>
      </c>
      <c r="E59" s="27">
        <v>250</v>
      </c>
      <c r="F59" s="27"/>
      <c r="G59" s="27">
        <v>250</v>
      </c>
      <c r="H59" s="27"/>
      <c r="I59" s="54">
        <f t="shared" si="2"/>
        <v>0</v>
      </c>
      <c r="K59" s="10"/>
    </row>
    <row r="60" spans="1:11" ht="12.75">
      <c r="A60" s="36"/>
      <c r="B60" s="31"/>
      <c r="C60" s="25">
        <v>4170</v>
      </c>
      <c r="D60" s="26" t="s">
        <v>81</v>
      </c>
      <c r="E60" s="27">
        <v>218100</v>
      </c>
      <c r="F60" s="27">
        <v>450</v>
      </c>
      <c r="G60" s="27"/>
      <c r="H60" s="27"/>
      <c r="I60" s="54">
        <f t="shared" si="2"/>
        <v>218550</v>
      </c>
      <c r="K60" s="10"/>
    </row>
    <row r="61" spans="1:11" ht="12.75">
      <c r="A61" s="36"/>
      <c r="B61" s="31"/>
      <c r="C61" s="25">
        <v>4210</v>
      </c>
      <c r="D61" s="26" t="s">
        <v>29</v>
      </c>
      <c r="E61" s="27">
        <v>28000</v>
      </c>
      <c r="F61" s="27"/>
      <c r="G61" s="27">
        <v>7000</v>
      </c>
      <c r="H61" s="27"/>
      <c r="I61" s="54">
        <f t="shared" si="2"/>
        <v>21000</v>
      </c>
      <c r="K61" s="10"/>
    </row>
    <row r="62" spans="1:11" ht="12.75">
      <c r="A62" s="36"/>
      <c r="B62" s="31"/>
      <c r="C62" s="25">
        <v>4270</v>
      </c>
      <c r="D62" s="26" t="s">
        <v>37</v>
      </c>
      <c r="E62" s="27">
        <v>2500</v>
      </c>
      <c r="F62" s="27"/>
      <c r="G62" s="27">
        <v>1200</v>
      </c>
      <c r="H62" s="27"/>
      <c r="I62" s="54">
        <f t="shared" si="2"/>
        <v>1300</v>
      </c>
      <c r="K62" s="10"/>
    </row>
    <row r="63" spans="1:11" ht="24">
      <c r="A63" s="36"/>
      <c r="B63" s="31"/>
      <c r="C63" s="25">
        <v>4390</v>
      </c>
      <c r="D63" s="26" t="s">
        <v>82</v>
      </c>
      <c r="E63" s="27">
        <v>8200</v>
      </c>
      <c r="F63" s="27"/>
      <c r="G63" s="27">
        <v>200</v>
      </c>
      <c r="H63" s="27"/>
      <c r="I63" s="54">
        <f t="shared" si="2"/>
        <v>8000</v>
      </c>
      <c r="K63" s="10"/>
    </row>
    <row r="64" spans="1:11" ht="12.75">
      <c r="A64" s="36"/>
      <c r="B64" s="31"/>
      <c r="C64" s="25">
        <v>4430</v>
      </c>
      <c r="D64" s="26" t="s">
        <v>70</v>
      </c>
      <c r="E64" s="27">
        <v>2800</v>
      </c>
      <c r="F64" s="27"/>
      <c r="G64" s="27">
        <v>1300</v>
      </c>
      <c r="H64" s="27"/>
      <c r="I64" s="54">
        <f t="shared" si="2"/>
        <v>1500</v>
      </c>
      <c r="K64" s="10"/>
    </row>
    <row r="65" spans="1:11" ht="24">
      <c r="A65" s="36"/>
      <c r="B65" s="31"/>
      <c r="C65" s="25">
        <v>6050</v>
      </c>
      <c r="D65" s="26" t="s">
        <v>72</v>
      </c>
      <c r="E65" s="27">
        <v>74905</v>
      </c>
      <c r="F65" s="27">
        <v>18560</v>
      </c>
      <c r="G65" s="27">
        <v>4060</v>
      </c>
      <c r="H65" s="27"/>
      <c r="I65" s="54">
        <f t="shared" si="2"/>
        <v>89405</v>
      </c>
      <c r="K65" s="10"/>
    </row>
    <row r="66" spans="1:11" s="8" customFormat="1" ht="12.75">
      <c r="A66" s="28">
        <v>852</v>
      </c>
      <c r="B66" s="28"/>
      <c r="C66" s="28"/>
      <c r="D66" s="32" t="s">
        <v>34</v>
      </c>
      <c r="E66" s="33">
        <v>21721073.97</v>
      </c>
      <c r="F66" s="33">
        <f>F67+F77+F80+F73+F75+F82+F71</f>
        <v>448568</v>
      </c>
      <c r="G66" s="33">
        <f>G67+G77+G80+G73+G75+G82+G71</f>
        <v>1351</v>
      </c>
      <c r="H66" s="33">
        <f>F66-G66</f>
        <v>447217</v>
      </c>
      <c r="I66" s="53">
        <f t="shared" si="2"/>
        <v>22168290.97</v>
      </c>
      <c r="K66" s="9"/>
    </row>
    <row r="67" spans="1:11" ht="12.75">
      <c r="A67" s="36"/>
      <c r="B67" s="25">
        <v>85206</v>
      </c>
      <c r="C67" s="25"/>
      <c r="D67" s="26" t="s">
        <v>60</v>
      </c>
      <c r="E67" s="27">
        <v>113003.75</v>
      </c>
      <c r="F67" s="27">
        <f>SUM(F68:F70)</f>
        <v>9740</v>
      </c>
      <c r="G67" s="27">
        <f>SUM(G68:G70)</f>
        <v>840</v>
      </c>
      <c r="H67" s="27">
        <f>F67-G67</f>
        <v>8900</v>
      </c>
      <c r="I67" s="54">
        <f t="shared" si="2"/>
        <v>121903.75</v>
      </c>
      <c r="K67" s="10"/>
    </row>
    <row r="68" spans="1:11" ht="12.75">
      <c r="A68" s="36"/>
      <c r="B68" s="31"/>
      <c r="C68" s="25">
        <v>3110</v>
      </c>
      <c r="D68" s="26" t="s">
        <v>83</v>
      </c>
      <c r="E68" s="27">
        <v>20000</v>
      </c>
      <c r="F68" s="27"/>
      <c r="G68" s="27">
        <v>840</v>
      </c>
      <c r="H68" s="27">
        <f>F68-G68</f>
        <v>-840</v>
      </c>
      <c r="I68" s="54">
        <f t="shared" si="2"/>
        <v>19160</v>
      </c>
      <c r="K68" s="10"/>
    </row>
    <row r="69" spans="1:11" ht="12.75">
      <c r="A69" s="36"/>
      <c r="B69" s="31"/>
      <c r="C69" s="25">
        <v>4210</v>
      </c>
      <c r="D69" s="26" t="s">
        <v>29</v>
      </c>
      <c r="E69" s="27">
        <v>500</v>
      </c>
      <c r="F69" s="27">
        <v>8900</v>
      </c>
      <c r="G69" s="27"/>
      <c r="H69" s="27"/>
      <c r="I69" s="54">
        <f t="shared" si="2"/>
        <v>9400</v>
      </c>
      <c r="K69" s="10"/>
    </row>
    <row r="70" spans="1:11" ht="12.75">
      <c r="A70" s="36"/>
      <c r="B70" s="31"/>
      <c r="C70" s="29">
        <v>4300</v>
      </c>
      <c r="D70" s="26" t="s">
        <v>25</v>
      </c>
      <c r="E70" s="27">
        <v>7100</v>
      </c>
      <c r="F70" s="27">
        <v>840</v>
      </c>
      <c r="G70" s="27"/>
      <c r="H70" s="27"/>
      <c r="I70" s="54">
        <f t="shared" si="2"/>
        <v>7940</v>
      </c>
      <c r="K70" s="10"/>
    </row>
    <row r="71" spans="1:11" ht="72">
      <c r="A71" s="36"/>
      <c r="B71" s="25">
        <v>85213</v>
      </c>
      <c r="C71" s="29"/>
      <c r="D71" s="26" t="s">
        <v>89</v>
      </c>
      <c r="E71" s="27">
        <v>158330</v>
      </c>
      <c r="F71" s="27">
        <f>F72</f>
        <v>10155</v>
      </c>
      <c r="G71" s="27"/>
      <c r="H71" s="27"/>
      <c r="I71" s="54">
        <f t="shared" si="2"/>
        <v>168485</v>
      </c>
      <c r="K71" s="10"/>
    </row>
    <row r="72" spans="1:11" ht="12.75">
      <c r="A72" s="36"/>
      <c r="B72" s="31"/>
      <c r="C72" s="29">
        <v>4130</v>
      </c>
      <c r="D72" s="26" t="s">
        <v>90</v>
      </c>
      <c r="E72" s="27">
        <v>158330</v>
      </c>
      <c r="F72" s="27">
        <v>10155</v>
      </c>
      <c r="G72" s="27"/>
      <c r="H72" s="27"/>
      <c r="I72" s="54">
        <f t="shared" si="2"/>
        <v>168485</v>
      </c>
      <c r="K72" s="10"/>
    </row>
    <row r="73" spans="1:11" ht="24">
      <c r="A73" s="36"/>
      <c r="B73" s="25">
        <v>85214</v>
      </c>
      <c r="C73" s="25"/>
      <c r="D73" s="26" t="s">
        <v>61</v>
      </c>
      <c r="E73" s="27">
        <v>1000605.8</v>
      </c>
      <c r="F73" s="27">
        <f>F74</f>
        <v>121836</v>
      </c>
      <c r="G73" s="27"/>
      <c r="H73" s="27"/>
      <c r="I73" s="54">
        <f t="shared" si="2"/>
        <v>1122441.8</v>
      </c>
      <c r="K73" s="10"/>
    </row>
    <row r="74" spans="1:11" ht="12.75">
      <c r="A74" s="36"/>
      <c r="B74" s="31"/>
      <c r="C74" s="80">
        <v>3110</v>
      </c>
      <c r="D74" s="26" t="s">
        <v>83</v>
      </c>
      <c r="E74" s="27">
        <v>984605.8</v>
      </c>
      <c r="F74" s="27">
        <v>121836</v>
      </c>
      <c r="G74" s="27"/>
      <c r="H74" s="27"/>
      <c r="I74" s="54">
        <f t="shared" si="2"/>
        <v>1106441.8</v>
      </c>
      <c r="K74" s="10"/>
    </row>
    <row r="75" spans="1:11" ht="12.75">
      <c r="A75" s="36"/>
      <c r="B75" s="25">
        <v>85216</v>
      </c>
      <c r="C75" s="25"/>
      <c r="D75" s="26" t="s">
        <v>62</v>
      </c>
      <c r="E75" s="27">
        <v>840986</v>
      </c>
      <c r="F75" s="27">
        <f>F76</f>
        <v>213426</v>
      </c>
      <c r="G75" s="27"/>
      <c r="H75" s="27"/>
      <c r="I75" s="54">
        <f t="shared" si="2"/>
        <v>1054412</v>
      </c>
      <c r="K75" s="10"/>
    </row>
    <row r="76" spans="1:11" ht="12.75">
      <c r="A76" s="36"/>
      <c r="B76" s="31"/>
      <c r="C76" s="25">
        <v>3110</v>
      </c>
      <c r="D76" s="26" t="s">
        <v>83</v>
      </c>
      <c r="E76" s="27">
        <v>840986</v>
      </c>
      <c r="F76" s="27">
        <v>213426</v>
      </c>
      <c r="G76" s="27"/>
      <c r="H76" s="27"/>
      <c r="I76" s="54">
        <f t="shared" si="2"/>
        <v>1054412</v>
      </c>
      <c r="K76" s="10"/>
    </row>
    <row r="77" spans="1:11" ht="12.75">
      <c r="A77" s="36"/>
      <c r="B77" s="25">
        <v>85219</v>
      </c>
      <c r="C77" s="25"/>
      <c r="D77" s="26" t="s">
        <v>40</v>
      </c>
      <c r="E77" s="27">
        <v>2186014</v>
      </c>
      <c r="F77" s="27">
        <f>F78+F79</f>
        <v>38494</v>
      </c>
      <c r="G77" s="27">
        <f>G78+G79</f>
        <v>0</v>
      </c>
      <c r="H77" s="27">
        <f aca="true" t="shared" si="3" ref="H77:H83">F77-G77</f>
        <v>38494</v>
      </c>
      <c r="I77" s="54">
        <f aca="true" t="shared" si="4" ref="I77:I95">E77+F77-G77</f>
        <v>2224508</v>
      </c>
      <c r="K77" s="10"/>
    </row>
    <row r="78" spans="1:11" ht="12.75">
      <c r="A78" s="36"/>
      <c r="B78" s="31"/>
      <c r="C78" s="25">
        <v>3110</v>
      </c>
      <c r="D78" s="26" t="s">
        <v>83</v>
      </c>
      <c r="E78" s="27">
        <v>14392</v>
      </c>
      <c r="F78" s="27">
        <v>900</v>
      </c>
      <c r="G78" s="27"/>
      <c r="H78" s="27">
        <f t="shared" si="3"/>
        <v>900</v>
      </c>
      <c r="I78" s="54">
        <f t="shared" si="4"/>
        <v>15292</v>
      </c>
      <c r="K78" s="10"/>
    </row>
    <row r="79" spans="1:11" ht="12.75">
      <c r="A79" s="36"/>
      <c r="B79" s="31"/>
      <c r="C79" s="25">
        <v>4010</v>
      </c>
      <c r="D79" s="26" t="s">
        <v>76</v>
      </c>
      <c r="E79" s="27">
        <v>1302238</v>
      </c>
      <c r="F79" s="27">
        <v>37594</v>
      </c>
      <c r="G79" s="27"/>
      <c r="H79" s="27"/>
      <c r="I79" s="54">
        <f t="shared" si="4"/>
        <v>1339832</v>
      </c>
      <c r="K79" s="10"/>
    </row>
    <row r="80" spans="1:11" ht="24">
      <c r="A80" s="36"/>
      <c r="B80" s="25">
        <v>85228</v>
      </c>
      <c r="C80" s="25"/>
      <c r="D80" s="26" t="s">
        <v>63</v>
      </c>
      <c r="E80" s="27">
        <v>902525</v>
      </c>
      <c r="F80" s="27">
        <f>F81</f>
        <v>0</v>
      </c>
      <c r="G80" s="27">
        <f>G81</f>
        <v>511</v>
      </c>
      <c r="H80" s="27">
        <f t="shared" si="3"/>
        <v>-511</v>
      </c>
      <c r="I80" s="54">
        <f t="shared" si="4"/>
        <v>902014</v>
      </c>
      <c r="K80" s="10"/>
    </row>
    <row r="81" spans="1:11" ht="12.75">
      <c r="A81" s="36"/>
      <c r="B81" s="31"/>
      <c r="C81" s="25">
        <v>4110</v>
      </c>
      <c r="D81" s="26" t="s">
        <v>74</v>
      </c>
      <c r="E81" s="27">
        <v>127000</v>
      </c>
      <c r="F81" s="27"/>
      <c r="G81" s="27">
        <v>511</v>
      </c>
      <c r="H81" s="27">
        <f t="shared" si="3"/>
        <v>-511</v>
      </c>
      <c r="I81" s="54">
        <f t="shared" si="4"/>
        <v>126489</v>
      </c>
      <c r="K81" s="10"/>
    </row>
    <row r="82" spans="1:11" ht="12.75">
      <c r="A82" s="36"/>
      <c r="B82" s="25">
        <v>85295</v>
      </c>
      <c r="C82" s="25"/>
      <c r="D82" s="26" t="s">
        <v>26</v>
      </c>
      <c r="E82" s="27">
        <v>1229290.42</v>
      </c>
      <c r="F82" s="27">
        <f>F83</f>
        <v>54917</v>
      </c>
      <c r="G82" s="27">
        <f>G83</f>
        <v>0</v>
      </c>
      <c r="H82" s="27">
        <f t="shared" si="3"/>
        <v>54917</v>
      </c>
      <c r="I82" s="54">
        <f t="shared" si="4"/>
        <v>1284207.42</v>
      </c>
      <c r="K82" s="10"/>
    </row>
    <row r="83" spans="1:11" ht="12.75">
      <c r="A83" s="36"/>
      <c r="B83" s="31"/>
      <c r="C83" s="29">
        <v>3110</v>
      </c>
      <c r="D83" s="26" t="s">
        <v>83</v>
      </c>
      <c r="E83" s="27">
        <v>1113483</v>
      </c>
      <c r="F83" s="27">
        <v>54917</v>
      </c>
      <c r="G83" s="27"/>
      <c r="H83" s="27">
        <f t="shared" si="3"/>
        <v>54917</v>
      </c>
      <c r="I83" s="54">
        <f t="shared" si="4"/>
        <v>1168400</v>
      </c>
      <c r="K83" s="10"/>
    </row>
    <row r="84" spans="1:11" s="8" customFormat="1" ht="24">
      <c r="A84" s="87">
        <v>853</v>
      </c>
      <c r="B84" s="28"/>
      <c r="C84" s="28"/>
      <c r="D84" s="32" t="s">
        <v>64</v>
      </c>
      <c r="E84" s="33">
        <v>756613</v>
      </c>
      <c r="F84" s="33">
        <f>F85</f>
        <v>56416.09</v>
      </c>
      <c r="G84" s="33">
        <f>G85</f>
        <v>56416.090000000004</v>
      </c>
      <c r="H84" s="33"/>
      <c r="I84" s="53">
        <f t="shared" si="4"/>
        <v>756613</v>
      </c>
      <c r="K84" s="9"/>
    </row>
    <row r="85" spans="1:11" ht="12.75">
      <c r="A85" s="36"/>
      <c r="B85" s="25">
        <v>85395</v>
      </c>
      <c r="C85" s="80"/>
      <c r="D85" s="26" t="s">
        <v>26</v>
      </c>
      <c r="E85" s="27">
        <v>452153</v>
      </c>
      <c r="F85" s="27">
        <f>SUM(F86:F91)</f>
        <v>56416.09</v>
      </c>
      <c r="G85" s="27">
        <f>SUM(G86:G91)</f>
        <v>56416.090000000004</v>
      </c>
      <c r="H85" s="27"/>
      <c r="I85" s="54">
        <f t="shared" si="4"/>
        <v>452152.99999999994</v>
      </c>
      <c r="K85" s="10"/>
    </row>
    <row r="86" spans="1:11" ht="12.75">
      <c r="A86" s="36"/>
      <c r="B86" s="31"/>
      <c r="C86" s="25">
        <v>3117</v>
      </c>
      <c r="D86" s="26" t="s">
        <v>83</v>
      </c>
      <c r="E86" s="27"/>
      <c r="F86" s="27">
        <v>52059.99</v>
      </c>
      <c r="G86" s="27"/>
      <c r="H86" s="27"/>
      <c r="I86" s="54">
        <f t="shared" si="4"/>
        <v>52059.99</v>
      </c>
      <c r="K86" s="10"/>
    </row>
    <row r="87" spans="1:11" ht="12.75">
      <c r="A87" s="36"/>
      <c r="B87" s="31"/>
      <c r="C87" s="25">
        <v>3119</v>
      </c>
      <c r="D87" s="26" t="s">
        <v>83</v>
      </c>
      <c r="E87" s="27">
        <v>47476.2</v>
      </c>
      <c r="F87" s="27">
        <v>2756.1</v>
      </c>
      <c r="G87" s="27"/>
      <c r="H87" s="27"/>
      <c r="I87" s="54">
        <f t="shared" si="4"/>
        <v>50232.299999999996</v>
      </c>
      <c r="K87" s="10"/>
    </row>
    <row r="88" spans="1:11" ht="12.75">
      <c r="A88" s="36"/>
      <c r="B88" s="31"/>
      <c r="C88" s="25">
        <v>4287</v>
      </c>
      <c r="D88" s="26" t="s">
        <v>84</v>
      </c>
      <c r="E88" s="27"/>
      <c r="F88" s="27">
        <v>1519.55</v>
      </c>
      <c r="G88" s="27"/>
      <c r="H88" s="27"/>
      <c r="I88" s="54">
        <f t="shared" si="4"/>
        <v>1519.55</v>
      </c>
      <c r="K88" s="10"/>
    </row>
    <row r="89" spans="1:11" ht="12.75">
      <c r="A89" s="36"/>
      <c r="B89" s="31"/>
      <c r="C89" s="25">
        <v>4289</v>
      </c>
      <c r="D89" s="26" t="s">
        <v>84</v>
      </c>
      <c r="E89" s="27"/>
      <c r="F89" s="27">
        <v>80.45</v>
      </c>
      <c r="G89" s="27"/>
      <c r="H89" s="27"/>
      <c r="I89" s="54">
        <f t="shared" si="4"/>
        <v>80.45</v>
      </c>
      <c r="K89" s="10"/>
    </row>
    <row r="90" spans="1:11" ht="12.75">
      <c r="A90" s="36"/>
      <c r="B90" s="31"/>
      <c r="C90" s="25">
        <v>4307</v>
      </c>
      <c r="D90" s="26" t="s">
        <v>25</v>
      </c>
      <c r="E90" s="27">
        <v>222839.05</v>
      </c>
      <c r="F90" s="27"/>
      <c r="G90" s="27">
        <v>53579.54</v>
      </c>
      <c r="H90" s="27"/>
      <c r="I90" s="54">
        <f t="shared" si="4"/>
        <v>169259.50999999998</v>
      </c>
      <c r="K90" s="10"/>
    </row>
    <row r="91" spans="1:11" ht="12.75">
      <c r="A91" s="36"/>
      <c r="B91" s="31"/>
      <c r="C91" s="29">
        <v>4309</v>
      </c>
      <c r="D91" s="26" t="s">
        <v>25</v>
      </c>
      <c r="E91" s="27">
        <v>11797.75</v>
      </c>
      <c r="F91" s="27"/>
      <c r="G91" s="27">
        <v>2836.55</v>
      </c>
      <c r="H91" s="27"/>
      <c r="I91" s="54">
        <f t="shared" si="4"/>
        <v>8961.2</v>
      </c>
      <c r="K91" s="10"/>
    </row>
    <row r="92" spans="1:11" s="8" customFormat="1" ht="24">
      <c r="A92" s="87">
        <v>854</v>
      </c>
      <c r="B92" s="28"/>
      <c r="C92" s="28"/>
      <c r="D92" s="32" t="s">
        <v>65</v>
      </c>
      <c r="E92" s="33">
        <v>1311263</v>
      </c>
      <c r="F92" s="33">
        <f>F93</f>
        <v>190065</v>
      </c>
      <c r="G92" s="33">
        <f>G93</f>
        <v>2000</v>
      </c>
      <c r="H92" s="33"/>
      <c r="I92" s="53">
        <f t="shared" si="4"/>
        <v>1499328</v>
      </c>
      <c r="K92" s="9"/>
    </row>
    <row r="93" spans="1:11" ht="12.75">
      <c r="A93" s="36"/>
      <c r="B93" s="25">
        <v>85415</v>
      </c>
      <c r="C93" s="80"/>
      <c r="D93" s="26" t="s">
        <v>66</v>
      </c>
      <c r="E93" s="27">
        <v>484821</v>
      </c>
      <c r="F93" s="27">
        <f>F94+F95</f>
        <v>190065</v>
      </c>
      <c r="G93" s="27">
        <f>G94+G95</f>
        <v>2000</v>
      </c>
      <c r="H93" s="27"/>
      <c r="I93" s="54">
        <f t="shared" si="4"/>
        <v>672886</v>
      </c>
      <c r="K93" s="10"/>
    </row>
    <row r="94" spans="1:11" ht="72">
      <c r="A94" s="36"/>
      <c r="B94" s="31"/>
      <c r="C94" s="25">
        <v>2910</v>
      </c>
      <c r="D94" s="26" t="s">
        <v>85</v>
      </c>
      <c r="E94" s="27">
        <v>2384</v>
      </c>
      <c r="F94" s="27"/>
      <c r="G94" s="27">
        <v>2000</v>
      </c>
      <c r="H94" s="27"/>
      <c r="I94" s="54">
        <f t="shared" si="4"/>
        <v>384</v>
      </c>
      <c r="K94" s="10"/>
    </row>
    <row r="95" spans="1:11" ht="12.75">
      <c r="A95" s="36"/>
      <c r="B95" s="31"/>
      <c r="C95" s="25">
        <v>3240</v>
      </c>
      <c r="D95" s="26" t="s">
        <v>86</v>
      </c>
      <c r="E95" s="27">
        <v>347837</v>
      </c>
      <c r="F95" s="27">
        <v>190065</v>
      </c>
      <c r="G95" s="27"/>
      <c r="H95" s="27"/>
      <c r="I95" s="54">
        <f t="shared" si="4"/>
        <v>537902</v>
      </c>
      <c r="K95" s="10"/>
    </row>
    <row r="96" spans="1:11" s="8" customFormat="1" ht="24">
      <c r="A96" s="28">
        <v>900</v>
      </c>
      <c r="B96" s="28"/>
      <c r="C96" s="28"/>
      <c r="D96" s="32" t="s">
        <v>35</v>
      </c>
      <c r="E96" s="33">
        <v>3859871</v>
      </c>
      <c r="F96" s="33">
        <f>F97+F106+F109+F99+F102+F104</f>
        <v>564526.45</v>
      </c>
      <c r="G96" s="33">
        <f>G97+G106+G109+G99+G102+G104</f>
        <v>35407</v>
      </c>
      <c r="H96" s="33">
        <f>F96-G96</f>
        <v>529119.45</v>
      </c>
      <c r="I96" s="53">
        <f aca="true" t="shared" si="5" ref="I96:I105">E96+F96-G96</f>
        <v>4388990.45</v>
      </c>
      <c r="K96" s="9"/>
    </row>
    <row r="97" spans="1:11" ht="12.75">
      <c r="A97" s="36"/>
      <c r="B97" s="25">
        <v>90001</v>
      </c>
      <c r="C97" s="25"/>
      <c r="D97" s="26" t="s">
        <v>36</v>
      </c>
      <c r="E97" s="27">
        <v>950083</v>
      </c>
      <c r="F97" s="27">
        <f>F98</f>
        <v>4000</v>
      </c>
      <c r="G97" s="27">
        <f>G98</f>
        <v>0</v>
      </c>
      <c r="H97" s="27">
        <f>F97-G97</f>
        <v>4000</v>
      </c>
      <c r="I97" s="54">
        <f t="shared" si="5"/>
        <v>954083</v>
      </c>
      <c r="K97" s="10"/>
    </row>
    <row r="98" spans="1:11" ht="12.75">
      <c r="A98" s="36"/>
      <c r="B98" s="29"/>
      <c r="C98" s="25">
        <v>4300</v>
      </c>
      <c r="D98" s="26" t="s">
        <v>25</v>
      </c>
      <c r="E98" s="27">
        <v>15162</v>
      </c>
      <c r="F98" s="27">
        <v>4000</v>
      </c>
      <c r="G98" s="27"/>
      <c r="H98" s="27">
        <f>F98-G98</f>
        <v>4000</v>
      </c>
      <c r="I98" s="54">
        <f t="shared" si="5"/>
        <v>19162</v>
      </c>
      <c r="K98" s="10"/>
    </row>
    <row r="99" spans="1:11" ht="12.75">
      <c r="A99" s="36"/>
      <c r="B99" s="25">
        <v>90002</v>
      </c>
      <c r="C99" s="25"/>
      <c r="D99" s="26" t="s">
        <v>67</v>
      </c>
      <c r="E99" s="27">
        <v>158207</v>
      </c>
      <c r="F99" s="27">
        <f>F100+F101</f>
        <v>53305.2</v>
      </c>
      <c r="G99" s="27">
        <f>G100+G101</f>
        <v>24207</v>
      </c>
      <c r="H99" s="27"/>
      <c r="I99" s="54">
        <f t="shared" si="5"/>
        <v>187305.2</v>
      </c>
      <c r="K99" s="10"/>
    </row>
    <row r="100" spans="1:11" ht="72">
      <c r="A100" s="36"/>
      <c r="B100" s="29"/>
      <c r="C100" s="25">
        <v>2910</v>
      </c>
      <c r="D100" s="26" t="s">
        <v>91</v>
      </c>
      <c r="E100" s="27">
        <v>58207</v>
      </c>
      <c r="F100" s="27"/>
      <c r="G100" s="27">
        <v>24207</v>
      </c>
      <c r="H100" s="27">
        <f>F100-G100</f>
        <v>-24207</v>
      </c>
      <c r="I100" s="54">
        <f t="shared" si="5"/>
        <v>34000</v>
      </c>
      <c r="K100" s="10"/>
    </row>
    <row r="101" spans="1:11" ht="24">
      <c r="A101" s="36"/>
      <c r="B101" s="80"/>
      <c r="C101" s="25">
        <v>6050</v>
      </c>
      <c r="D101" s="26" t="s">
        <v>72</v>
      </c>
      <c r="E101" s="27"/>
      <c r="F101" s="27">
        <v>53305.2</v>
      </c>
      <c r="G101" s="27"/>
      <c r="H101" s="27"/>
      <c r="I101" s="54">
        <f t="shared" si="5"/>
        <v>53305.2</v>
      </c>
      <c r="K101" s="10"/>
    </row>
    <row r="102" spans="1:11" ht="12.75">
      <c r="A102" s="36"/>
      <c r="B102" s="80">
        <v>90003</v>
      </c>
      <c r="C102" s="25"/>
      <c r="D102" s="26" t="s">
        <v>68</v>
      </c>
      <c r="E102" s="27">
        <v>832528</v>
      </c>
      <c r="F102" s="27">
        <f>F103</f>
        <v>103000</v>
      </c>
      <c r="G102" s="27">
        <f>G103</f>
        <v>0</v>
      </c>
      <c r="H102" s="27"/>
      <c r="I102" s="54">
        <f t="shared" si="5"/>
        <v>935528</v>
      </c>
      <c r="K102" s="10"/>
    </row>
    <row r="103" spans="1:11" ht="12.75">
      <c r="A103" s="36"/>
      <c r="B103" s="80"/>
      <c r="C103" s="25">
        <v>4300</v>
      </c>
      <c r="D103" s="26" t="s">
        <v>25</v>
      </c>
      <c r="E103" s="27">
        <v>832508</v>
      </c>
      <c r="F103" s="27">
        <v>103000</v>
      </c>
      <c r="G103" s="27"/>
      <c r="H103" s="27"/>
      <c r="I103" s="54">
        <f t="shared" si="5"/>
        <v>935508</v>
      </c>
      <c r="K103" s="10"/>
    </row>
    <row r="104" spans="1:11" ht="12.75">
      <c r="A104" s="36"/>
      <c r="B104" s="80">
        <v>90004</v>
      </c>
      <c r="C104" s="25"/>
      <c r="D104" s="26" t="s">
        <v>69</v>
      </c>
      <c r="E104" s="27">
        <v>524301</v>
      </c>
      <c r="F104" s="27"/>
      <c r="G104" s="27">
        <f>G105</f>
        <v>10800</v>
      </c>
      <c r="H104" s="27"/>
      <c r="I104" s="54">
        <f t="shared" si="5"/>
        <v>513501</v>
      </c>
      <c r="K104" s="10"/>
    </row>
    <row r="105" spans="1:11" ht="12.75">
      <c r="A105" s="36"/>
      <c r="B105" s="80"/>
      <c r="C105" s="25">
        <v>4300</v>
      </c>
      <c r="D105" s="26" t="s">
        <v>25</v>
      </c>
      <c r="E105" s="27">
        <v>499977</v>
      </c>
      <c r="F105" s="27"/>
      <c r="G105" s="27">
        <v>10800</v>
      </c>
      <c r="H105" s="27"/>
      <c r="I105" s="54">
        <f t="shared" si="5"/>
        <v>489177</v>
      </c>
      <c r="K105" s="10"/>
    </row>
    <row r="106" spans="1:11" ht="12.75">
      <c r="A106" s="36"/>
      <c r="B106" s="25">
        <v>90015</v>
      </c>
      <c r="C106" s="25"/>
      <c r="D106" s="26" t="s">
        <v>41</v>
      </c>
      <c r="E106" s="27">
        <v>1064914</v>
      </c>
      <c r="F106" s="27">
        <f>F108+F107</f>
        <v>400821.25</v>
      </c>
      <c r="G106" s="27">
        <f>G108</f>
        <v>0</v>
      </c>
      <c r="H106" s="27">
        <f aca="true" t="shared" si="6" ref="H106:H111">F106-G106</f>
        <v>400821.25</v>
      </c>
      <c r="I106" s="54">
        <f aca="true" t="shared" si="7" ref="I106:I111">E106+F106-G106</f>
        <v>1465735.25</v>
      </c>
      <c r="K106" s="10"/>
    </row>
    <row r="107" spans="1:11" ht="12.75">
      <c r="A107" s="36"/>
      <c r="B107" s="31"/>
      <c r="C107" s="25">
        <v>4260</v>
      </c>
      <c r="D107" s="26" t="s">
        <v>87</v>
      </c>
      <c r="E107" s="27">
        <v>385000</v>
      </c>
      <c r="F107" s="27">
        <v>400000</v>
      </c>
      <c r="G107" s="27"/>
      <c r="H107" s="27"/>
      <c r="I107" s="54">
        <f>E107+F107-G107</f>
        <v>785000</v>
      </c>
      <c r="K107" s="10"/>
    </row>
    <row r="108" spans="1:11" ht="12.75">
      <c r="A108" s="36"/>
      <c r="B108" s="31"/>
      <c r="C108" s="25">
        <v>4300</v>
      </c>
      <c r="D108" s="26" t="s">
        <v>25</v>
      </c>
      <c r="E108" s="27">
        <v>430914</v>
      </c>
      <c r="F108" s="27">
        <v>821.25</v>
      </c>
      <c r="G108" s="27"/>
      <c r="H108" s="27">
        <f t="shared" si="6"/>
        <v>821.25</v>
      </c>
      <c r="I108" s="54">
        <f t="shared" si="7"/>
        <v>431735.25</v>
      </c>
      <c r="K108" s="10"/>
    </row>
    <row r="109" spans="1:11" ht="12.75">
      <c r="A109" s="36"/>
      <c r="B109" s="25">
        <v>90095</v>
      </c>
      <c r="C109" s="25"/>
      <c r="D109" s="26" t="s">
        <v>26</v>
      </c>
      <c r="E109" s="27">
        <v>95838</v>
      </c>
      <c r="F109" s="27">
        <f>SUM(F110:F111)</f>
        <v>3400</v>
      </c>
      <c r="G109" s="27">
        <f>SUM(G110:G111)</f>
        <v>400</v>
      </c>
      <c r="H109" s="27">
        <f t="shared" si="6"/>
        <v>3000</v>
      </c>
      <c r="I109" s="54">
        <f t="shared" si="7"/>
        <v>98838</v>
      </c>
      <c r="K109" s="10"/>
    </row>
    <row r="110" spans="1:11" ht="12.75">
      <c r="A110" s="36"/>
      <c r="B110" s="31"/>
      <c r="C110" s="25">
        <v>4210</v>
      </c>
      <c r="D110" s="26" t="s">
        <v>29</v>
      </c>
      <c r="E110" s="27">
        <v>3582</v>
      </c>
      <c r="F110" s="27"/>
      <c r="G110" s="27">
        <v>400</v>
      </c>
      <c r="H110" s="27"/>
      <c r="I110" s="54">
        <f>E110+F110-G110</f>
        <v>3182</v>
      </c>
      <c r="K110" s="10"/>
    </row>
    <row r="111" spans="1:11" ht="12.75">
      <c r="A111" s="36"/>
      <c r="B111" s="31"/>
      <c r="C111" s="25">
        <v>4300</v>
      </c>
      <c r="D111" s="26" t="s">
        <v>25</v>
      </c>
      <c r="E111" s="27">
        <v>46625</v>
      </c>
      <c r="F111" s="27">
        <v>3400</v>
      </c>
      <c r="G111" s="27"/>
      <c r="H111" s="27">
        <f t="shared" si="6"/>
        <v>3400</v>
      </c>
      <c r="I111" s="54">
        <f t="shared" si="7"/>
        <v>50025</v>
      </c>
      <c r="K111" s="10"/>
    </row>
    <row r="112" spans="1:11" s="8" customFormat="1" ht="24">
      <c r="A112" s="87">
        <v>921</v>
      </c>
      <c r="B112" s="28"/>
      <c r="C112" s="28"/>
      <c r="D112" s="32" t="s">
        <v>44</v>
      </c>
      <c r="E112" s="33">
        <v>2462695</v>
      </c>
      <c r="F112" s="33">
        <f>F113</f>
        <v>0</v>
      </c>
      <c r="G112" s="33">
        <f>G113</f>
        <v>3400</v>
      </c>
      <c r="H112" s="33"/>
      <c r="I112" s="53">
        <f aca="true" t="shared" si="8" ref="I112:I119">E112+F112-G112</f>
        <v>2459295</v>
      </c>
      <c r="K112" s="9"/>
    </row>
    <row r="113" spans="1:11" ht="12.75">
      <c r="A113" s="36"/>
      <c r="B113" s="25">
        <v>92120</v>
      </c>
      <c r="C113" s="25"/>
      <c r="D113" s="26" t="s">
        <v>45</v>
      </c>
      <c r="E113" s="27">
        <v>23400</v>
      </c>
      <c r="F113" s="27">
        <f>F114</f>
        <v>0</v>
      </c>
      <c r="G113" s="27">
        <f>G114</f>
        <v>3400</v>
      </c>
      <c r="H113" s="27"/>
      <c r="I113" s="54">
        <f t="shared" si="8"/>
        <v>20000</v>
      </c>
      <c r="K113" s="10"/>
    </row>
    <row r="114" spans="1:11" ht="12.75">
      <c r="A114" s="36"/>
      <c r="B114" s="31"/>
      <c r="C114" s="25">
        <v>4270</v>
      </c>
      <c r="D114" s="26" t="s">
        <v>37</v>
      </c>
      <c r="E114" s="27">
        <v>3400</v>
      </c>
      <c r="F114" s="27"/>
      <c r="G114" s="27">
        <v>3400</v>
      </c>
      <c r="H114" s="27"/>
      <c r="I114" s="54">
        <f t="shared" si="8"/>
        <v>0</v>
      </c>
      <c r="K114" s="10"/>
    </row>
    <row r="115" spans="1:11" s="8" customFormat="1" ht="12.75">
      <c r="A115" s="28">
        <v>926</v>
      </c>
      <c r="B115" s="28"/>
      <c r="C115" s="28"/>
      <c r="D115" s="32" t="s">
        <v>24</v>
      </c>
      <c r="E115" s="33">
        <v>4213997</v>
      </c>
      <c r="F115" s="33">
        <f>F116</f>
        <v>5865</v>
      </c>
      <c r="G115" s="33">
        <f>G116</f>
        <v>0</v>
      </c>
      <c r="H115" s="33">
        <f>F115-G115</f>
        <v>5865</v>
      </c>
      <c r="I115" s="53">
        <f t="shared" si="8"/>
        <v>4219862</v>
      </c>
      <c r="K115" s="9"/>
    </row>
    <row r="116" spans="1:11" ht="12.75">
      <c r="A116" s="31"/>
      <c r="B116" s="25">
        <v>92605</v>
      </c>
      <c r="C116" s="25"/>
      <c r="D116" s="79" t="s">
        <v>42</v>
      </c>
      <c r="E116" s="27">
        <v>385405</v>
      </c>
      <c r="F116" s="27">
        <f>SUM(F117:F118)</f>
        <v>5865</v>
      </c>
      <c r="G116" s="27">
        <f>SUM(G117:G118)</f>
        <v>0</v>
      </c>
      <c r="H116" s="91">
        <f>F116-G116</f>
        <v>5865</v>
      </c>
      <c r="I116" s="78">
        <f t="shared" si="8"/>
        <v>391270</v>
      </c>
      <c r="K116" s="10"/>
    </row>
    <row r="117" spans="1:11" ht="12.75">
      <c r="A117" s="31"/>
      <c r="B117" s="31"/>
      <c r="C117" s="25">
        <v>4210</v>
      </c>
      <c r="D117" s="79" t="s">
        <v>29</v>
      </c>
      <c r="E117" s="27">
        <v>81082</v>
      </c>
      <c r="F117" s="27">
        <v>3865</v>
      </c>
      <c r="G117" s="27"/>
      <c r="H117" s="91">
        <f>F117-G117</f>
        <v>3865</v>
      </c>
      <c r="I117" s="78">
        <f t="shared" si="8"/>
        <v>84947</v>
      </c>
      <c r="K117" s="10"/>
    </row>
    <row r="118" spans="1:11" ht="13.5" thickBot="1">
      <c r="A118" s="31"/>
      <c r="B118" s="31"/>
      <c r="C118" s="25">
        <v>4300</v>
      </c>
      <c r="D118" s="79" t="s">
        <v>25</v>
      </c>
      <c r="E118" s="27">
        <v>90762</v>
      </c>
      <c r="F118" s="27">
        <v>2000</v>
      </c>
      <c r="G118" s="27"/>
      <c r="H118" s="27">
        <f>F118-G118</f>
        <v>2000</v>
      </c>
      <c r="I118" s="54">
        <f t="shared" si="8"/>
        <v>92762</v>
      </c>
      <c r="K118" s="10"/>
    </row>
    <row r="119" spans="1:9" ht="14.25" customHeight="1">
      <c r="A119" s="69"/>
      <c r="B119" s="70"/>
      <c r="C119" s="72"/>
      <c r="D119" s="45" t="s">
        <v>8</v>
      </c>
      <c r="E119" s="46">
        <v>89803180.11</v>
      </c>
      <c r="F119" s="46">
        <f>F115+F96+F15+F66+F40+F20+F8+F112+F92+F84+F54+F31+F12+F36</f>
        <v>1357314.18</v>
      </c>
      <c r="G119" s="46">
        <f>G115+G96+G15+G66+G40+G20+G8+G112+G92+G84+G54+G31+G12+G36</f>
        <v>569430.0900000001</v>
      </c>
      <c r="H119" s="92">
        <f aca="true" t="shared" si="9" ref="H119:H129">F119-G119</f>
        <v>787884.0899999999</v>
      </c>
      <c r="I119" s="55">
        <f t="shared" si="8"/>
        <v>90591064.2</v>
      </c>
    </row>
    <row r="120" spans="1:12" ht="14.25" customHeight="1" thickBot="1">
      <c r="A120" s="71"/>
      <c r="B120" s="73"/>
      <c r="C120" s="74"/>
      <c r="D120" s="47" t="s">
        <v>9</v>
      </c>
      <c r="E120" s="48"/>
      <c r="F120" s="48">
        <f>F119-G119</f>
        <v>787884.0899999999</v>
      </c>
      <c r="G120" s="48"/>
      <c r="H120" s="93">
        <f t="shared" si="9"/>
        <v>787884.0899999999</v>
      </c>
      <c r="I120" s="56"/>
      <c r="L120" s="12"/>
    </row>
    <row r="121" spans="1:9" s="8" customFormat="1" ht="14.25" customHeight="1">
      <c r="A121" s="85"/>
      <c r="B121" s="86"/>
      <c r="C121" s="81">
        <v>1</v>
      </c>
      <c r="D121" s="82" t="s">
        <v>10</v>
      </c>
      <c r="E121" s="83">
        <v>83643432.11</v>
      </c>
      <c r="F121" s="83">
        <f>F119-F130</f>
        <v>1264538.98</v>
      </c>
      <c r="G121" s="83">
        <f>G119-G130</f>
        <v>502828.0900000001</v>
      </c>
      <c r="H121" s="94">
        <f t="shared" si="9"/>
        <v>761710.8899999999</v>
      </c>
      <c r="I121" s="84">
        <f aca="true" t="shared" si="10" ref="I121:I134">E121+F121-G121</f>
        <v>84405143</v>
      </c>
    </row>
    <row r="122" spans="1:9" ht="14.25" customHeight="1">
      <c r="A122" s="37"/>
      <c r="B122" s="51"/>
      <c r="C122" s="15"/>
      <c r="D122" s="13" t="s">
        <v>11</v>
      </c>
      <c r="E122" s="14"/>
      <c r="F122" s="14"/>
      <c r="G122" s="14"/>
      <c r="H122" s="95"/>
      <c r="I122" s="39"/>
    </row>
    <row r="123" spans="1:9" ht="24">
      <c r="A123" s="37"/>
      <c r="B123" s="11"/>
      <c r="C123" s="15"/>
      <c r="D123" s="23" t="s">
        <v>12</v>
      </c>
      <c r="E123" s="24">
        <v>37330907.11</v>
      </c>
      <c r="F123" s="24">
        <f>F81+F60+F56+F43+F33+F28+F27+F79</f>
        <v>38944</v>
      </c>
      <c r="G123" s="24">
        <f>G81+G60+G56+G43+G33+G28+G27+G79</f>
        <v>216665</v>
      </c>
      <c r="H123" s="96">
        <f t="shared" si="9"/>
        <v>-177721</v>
      </c>
      <c r="I123" s="41">
        <f t="shared" si="10"/>
        <v>37153186.11</v>
      </c>
    </row>
    <row r="124" spans="1:9" ht="26.25" customHeight="1">
      <c r="A124" s="37"/>
      <c r="B124" s="11"/>
      <c r="C124" s="15"/>
      <c r="D124" s="16" t="s">
        <v>13</v>
      </c>
      <c r="E124" s="14">
        <v>21632133.2</v>
      </c>
      <c r="F124" s="14">
        <f>F118+F117+F114+F111+F110+F108+F107+F105+F103+F98+F70+F69+F64+F63+F62+F61+F57+F35+F34+F30+F29+F23+F22+F18+F17+F11+F10+F44+F39+F72</f>
        <v>557634.89</v>
      </c>
      <c r="G124" s="14">
        <f>G118+G117+G114+G111+G110+G108+G107+G105+G103+G98+G70+G69+G64+G63+G62+G61+G57+G35+G34+G30+G29+G23+G22+G18+G17+G11+G10+G44+G39+G72</f>
        <v>181800</v>
      </c>
      <c r="H124" s="95">
        <f t="shared" si="9"/>
        <v>375834.89</v>
      </c>
      <c r="I124" s="39">
        <f t="shared" si="10"/>
        <v>22007968.09</v>
      </c>
    </row>
    <row r="125" spans="1:9" ht="12.75">
      <c r="A125" s="37"/>
      <c r="B125" s="11"/>
      <c r="C125" s="15"/>
      <c r="D125" s="23" t="s">
        <v>14</v>
      </c>
      <c r="E125" s="24">
        <v>4309112</v>
      </c>
      <c r="F125" s="24">
        <f>F100+F94+F53+F48+F46+F42</f>
        <v>30000</v>
      </c>
      <c r="G125" s="24">
        <f>G100+G94+G53+G48+G46+G42</f>
        <v>46707</v>
      </c>
      <c r="H125" s="96">
        <f t="shared" si="9"/>
        <v>-16707</v>
      </c>
      <c r="I125" s="44">
        <f t="shared" si="10"/>
        <v>4292405</v>
      </c>
    </row>
    <row r="126" spans="1:9" ht="12.75">
      <c r="A126" s="37"/>
      <c r="B126" s="11"/>
      <c r="C126" s="15"/>
      <c r="D126" s="66" t="s">
        <v>15</v>
      </c>
      <c r="E126" s="50">
        <v>17434011.8</v>
      </c>
      <c r="F126" s="24">
        <f>F95+F83+F78+F76+F74+F68+F59+F38+F26</f>
        <v>581544</v>
      </c>
      <c r="G126" s="24">
        <f>G95+G83+G78+G76+G74+G68+G59+G38+G26</f>
        <v>1240</v>
      </c>
      <c r="H126" s="97">
        <f t="shared" si="9"/>
        <v>580304</v>
      </c>
      <c r="I126" s="44">
        <f t="shared" si="10"/>
        <v>18014315.8</v>
      </c>
    </row>
    <row r="127" spans="1:9" ht="36">
      <c r="A127" s="37"/>
      <c r="B127" s="11"/>
      <c r="C127" s="15"/>
      <c r="D127" s="60" t="s">
        <v>16</v>
      </c>
      <c r="E127" s="61">
        <v>516653</v>
      </c>
      <c r="F127" s="61">
        <f>F91+F90+F89+F88+F87+F86</f>
        <v>56416.09</v>
      </c>
      <c r="G127" s="61">
        <f>G91+G90+G89+G88+G87+G86</f>
        <v>56416.090000000004</v>
      </c>
      <c r="H127" s="98">
        <f t="shared" si="9"/>
        <v>0</v>
      </c>
      <c r="I127" s="62">
        <f t="shared" si="10"/>
        <v>516652.99999999994</v>
      </c>
    </row>
    <row r="128" spans="1:9" ht="14.25" customHeight="1">
      <c r="A128" s="37"/>
      <c r="B128" s="11"/>
      <c r="C128" s="15"/>
      <c r="D128" s="63" t="s">
        <v>17</v>
      </c>
      <c r="E128" s="64">
        <v>420615</v>
      </c>
      <c r="F128" s="64"/>
      <c r="G128" s="64"/>
      <c r="H128" s="99">
        <f t="shared" si="9"/>
        <v>0</v>
      </c>
      <c r="I128" s="65">
        <f t="shared" si="10"/>
        <v>420615</v>
      </c>
    </row>
    <row r="129" spans="1:9" ht="12.75">
      <c r="A129" s="37"/>
      <c r="B129" s="11"/>
      <c r="C129" s="17"/>
      <c r="D129" s="16" t="s">
        <v>18</v>
      </c>
      <c r="E129" s="14">
        <v>2000000</v>
      </c>
      <c r="F129" s="14"/>
      <c r="G129" s="14"/>
      <c r="H129" s="95">
        <f t="shared" si="9"/>
        <v>0</v>
      </c>
      <c r="I129" s="39">
        <f t="shared" si="10"/>
        <v>2000000</v>
      </c>
    </row>
    <row r="130" spans="1:9" s="19" customFormat="1" ht="14.25" customHeight="1">
      <c r="A130" s="38"/>
      <c r="B130" s="18"/>
      <c r="C130" s="57">
        <v>2</v>
      </c>
      <c r="D130" s="67" t="s">
        <v>19</v>
      </c>
      <c r="E130" s="58">
        <v>6159748</v>
      </c>
      <c r="F130" s="58">
        <f>SUM(F132:F134)</f>
        <v>92775.2</v>
      </c>
      <c r="G130" s="58">
        <f>SUM(G132:G134)</f>
        <v>66602</v>
      </c>
      <c r="H130" s="58">
        <f>H132+H133+H134</f>
        <v>26173.199999999997</v>
      </c>
      <c r="I130" s="59">
        <f>I132+I133+I134</f>
        <v>6185921.2</v>
      </c>
    </row>
    <row r="131" spans="1:9" s="20" customFormat="1" ht="14.25" customHeight="1">
      <c r="A131" s="37"/>
      <c r="B131" s="51"/>
      <c r="C131" s="15"/>
      <c r="D131" s="49" t="s">
        <v>11</v>
      </c>
      <c r="E131" s="50"/>
      <c r="F131" s="50"/>
      <c r="G131" s="50"/>
      <c r="H131" s="100"/>
      <c r="I131" s="44"/>
    </row>
    <row r="132" spans="1:9" s="20" customFormat="1" ht="12">
      <c r="A132" s="37"/>
      <c r="B132" s="11"/>
      <c r="C132" s="21"/>
      <c r="D132" s="49" t="s">
        <v>20</v>
      </c>
      <c r="E132" s="50">
        <v>4750265</v>
      </c>
      <c r="F132" s="50">
        <f>F101+F65+F24+F19+F14+F49+F50+F51</f>
        <v>92775.2</v>
      </c>
      <c r="G132" s="50">
        <f>G101+G65+G24+G19+G14+G49+G50+G51</f>
        <v>66602</v>
      </c>
      <c r="H132" s="97">
        <f>F132-G132</f>
        <v>26173.199999999997</v>
      </c>
      <c r="I132" s="44">
        <f t="shared" si="10"/>
        <v>4776438.2</v>
      </c>
    </row>
    <row r="133" spans="1:9" s="20" customFormat="1" ht="24">
      <c r="A133" s="37"/>
      <c r="B133" s="11"/>
      <c r="C133" s="21"/>
      <c r="D133" s="68" t="s">
        <v>21</v>
      </c>
      <c r="E133" s="14">
        <v>480000</v>
      </c>
      <c r="F133" s="14"/>
      <c r="G133" s="14"/>
      <c r="H133" s="95">
        <f>F133-G133</f>
        <v>0</v>
      </c>
      <c r="I133" s="39">
        <f t="shared" si="10"/>
        <v>480000</v>
      </c>
    </row>
    <row r="134" spans="1:9" s="20" customFormat="1" ht="12">
      <c r="A134" s="40"/>
      <c r="B134" s="30"/>
      <c r="C134" s="42"/>
      <c r="D134" s="43" t="s">
        <v>22</v>
      </c>
      <c r="E134" s="24">
        <v>929483</v>
      </c>
      <c r="F134" s="24"/>
      <c r="G134" s="24"/>
      <c r="H134" s="96">
        <f>F134-G134</f>
        <v>0</v>
      </c>
      <c r="I134" s="41">
        <f t="shared" si="10"/>
        <v>929483</v>
      </c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</sheetData>
  <sheetProtection/>
  <mergeCells count="12">
    <mergeCell ref="G1:I1"/>
    <mergeCell ref="A2:I2"/>
    <mergeCell ref="D3:F3"/>
    <mergeCell ref="A4:I4"/>
    <mergeCell ref="C5:C6"/>
    <mergeCell ref="D5:D6"/>
    <mergeCell ref="E5:E6"/>
    <mergeCell ref="F5:G5"/>
    <mergeCell ref="H5:H6"/>
    <mergeCell ref="I5:I6"/>
    <mergeCell ref="A5:A6"/>
    <mergeCell ref="B5:B6"/>
  </mergeCells>
  <printOptions horizontalCentered="1"/>
  <pageMargins left="0.5905511811023623" right="0.3937007874015748" top="0.11811023622047245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Moszczyńska</dc:creator>
  <cp:keywords/>
  <dc:description/>
  <cp:lastModifiedBy>Moszczyńska Ewa</cp:lastModifiedBy>
  <cp:lastPrinted>2013-11-04T14:40:14Z</cp:lastPrinted>
  <dcterms:created xsi:type="dcterms:W3CDTF">2011-04-26T06:36:57Z</dcterms:created>
  <dcterms:modified xsi:type="dcterms:W3CDTF">2013-11-04T17:32:48Z</dcterms:modified>
  <cp:category/>
  <cp:version/>
  <cp:contentType/>
  <cp:contentStatus/>
</cp:coreProperties>
</file>