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'Arkusz1'!$4:$6</definedName>
  </definedNames>
  <calcPr fullCalcOnLoad="1"/>
</workbook>
</file>

<file path=xl/sharedStrings.xml><?xml version="1.0" encoding="utf-8"?>
<sst xmlns="http://schemas.openxmlformats.org/spreadsheetml/2006/main" count="107" uniqueCount="82">
  <si>
    <t>dział</t>
  </si>
  <si>
    <t>rozdz.</t>
  </si>
  <si>
    <t>poz.</t>
  </si>
  <si>
    <t>Wyszczególnienie</t>
  </si>
  <si>
    <t>Plan dochodów przed zmianą</t>
  </si>
  <si>
    <t xml:space="preserve">            Zmiana planu</t>
  </si>
  <si>
    <t>Zmiana planu (+) zwiększenie (-) zmniejszenie</t>
  </si>
  <si>
    <t>Plan dochodów po zmianie</t>
  </si>
  <si>
    <t xml:space="preserve">zwiększenie </t>
  </si>
  <si>
    <t>zmniejszenie</t>
  </si>
  <si>
    <t>RAZEM DOCHODY:</t>
  </si>
  <si>
    <t>saldo:</t>
  </si>
  <si>
    <t>w tym:</t>
  </si>
  <si>
    <t>dochody bieżące</t>
  </si>
  <si>
    <t>1. Dotacje celowe</t>
  </si>
  <si>
    <t>2. Subwencje</t>
  </si>
  <si>
    <t>3. Dochody własne</t>
  </si>
  <si>
    <t xml:space="preserve"> - udziały w podatku dochodowym osób fizycznych i prawnych</t>
  </si>
  <si>
    <t xml:space="preserve"> - wpływy z podatków</t>
  </si>
  <si>
    <t xml:space="preserve"> - wpływy z opłat</t>
  </si>
  <si>
    <t xml:space="preserve"> - dochody z majątku gminy</t>
  </si>
  <si>
    <t xml:space="preserve"> - dochody jednostek budżetowych</t>
  </si>
  <si>
    <t xml:space="preserve"> - pozostałe dochody</t>
  </si>
  <si>
    <t xml:space="preserve">dochody majątkowe </t>
  </si>
  <si>
    <t>1. Dotacje celowe przeznaczone na inwestycje</t>
  </si>
  <si>
    <t>2. Dochody własne</t>
  </si>
  <si>
    <t xml:space="preserve">- przekształcenia prawa użytkowania wieczystego w prawo własności </t>
  </si>
  <si>
    <t xml:space="preserve"> - dochody ze sprzedaży majątku</t>
  </si>
  <si>
    <t xml:space="preserve"> - środki pozyskane z innych źródeł</t>
  </si>
  <si>
    <t>(dot. zał. Nr 1 Uchwały Rady Miejskiej Nr XXXI/318/12 z dnia 28.12.2012 r. w sprawie budżetu miasta Iławy na 2013 rok)</t>
  </si>
  <si>
    <t xml:space="preserve"> - środki przeznaczona na inwestycje</t>
  </si>
  <si>
    <t>Zmiany w dochodach budżetowych miasta Iławy w 2013 roku</t>
  </si>
  <si>
    <t>0970</t>
  </si>
  <si>
    <t>0830</t>
  </si>
  <si>
    <t>DOCHODY OD OSÓB PRAWNYCH, OD OSÓB FIZYCZNYCH I OD INNYCH JEDNOSTEK NIEPOSIADAJACYCH OSOBOWOŚCI PRAWNEJ ORAZ WYDATKI ZWIĄZANE Z ICH POBOREM</t>
  </si>
  <si>
    <t>OŚWIATA I WYCHOWANIE</t>
  </si>
  <si>
    <t>Wpływy z różnych dochodów</t>
  </si>
  <si>
    <t>GOSPODARKA KOMUNALNA I OCHRONA ŚRODOWISKA</t>
  </si>
  <si>
    <t>KULTURA FIZYCZNA</t>
  </si>
  <si>
    <t>Zadania w zakresie kultury fizycznej</t>
  </si>
  <si>
    <t>Wpływy z usług</t>
  </si>
  <si>
    <t>0920</t>
  </si>
  <si>
    <t>GOSPODARKA MIESZKANIOWA</t>
  </si>
  <si>
    <t>Gospodartka gruntami i nieruchomościami</t>
  </si>
  <si>
    <t>Wpływy z podatku rolnego, podatku leśnego, podatku od spadku i darowizn, podatku od czynności cywilnoprawnych oraz podatków i opłat lokalnych od osób fizycznych</t>
  </si>
  <si>
    <t>POMOC SPOŁECZNA</t>
  </si>
  <si>
    <t>Oświetlenie ulic, placów i dróg</t>
  </si>
  <si>
    <t>0470</t>
  </si>
  <si>
    <t>Wpływy z opłat za zarząd, użytkowanie i użytkowanie wieczyste nieruchomości</t>
  </si>
  <si>
    <t>Pozostałe odsetki</t>
  </si>
  <si>
    <t>Pozostała działalność</t>
  </si>
  <si>
    <t>Wpływy z innych opłat stanowiących dochody j.s.t. na podstawie ustaw</t>
  </si>
  <si>
    <t>TURYSTYKA</t>
  </si>
  <si>
    <t>Wspieranie rodziny</t>
  </si>
  <si>
    <t>Schroniska dla zwierząt</t>
  </si>
  <si>
    <t>Obiekty sportowe</t>
  </si>
  <si>
    <t>010</t>
  </si>
  <si>
    <t>01095</t>
  </si>
  <si>
    <t>0320</t>
  </si>
  <si>
    <t>0690</t>
  </si>
  <si>
    <t>0440</t>
  </si>
  <si>
    <t>0480</t>
  </si>
  <si>
    <t>ROLNICTWO I ŁOWIECTWO</t>
  </si>
  <si>
    <t>Wpływy z podatku rolnego, podatku leśnego, podatku od czynności cywilnoprawnych, podatków i opłat lokalnych od osób prawnych i innych jednostek organizacyjnych</t>
  </si>
  <si>
    <t>Przedszkola</t>
  </si>
  <si>
    <t>Zasiłki i pomoc w naturze oraz składki na ubezpieczenia emerytalne i rentowe</t>
  </si>
  <si>
    <t>Zasiłki stałe</t>
  </si>
  <si>
    <t>Ośrodki pomocy społecznej</t>
  </si>
  <si>
    <t>Usługi opiekuńcze i specjalistyczne usługi opiekuńcze</t>
  </si>
  <si>
    <t>Gospodarka sciekowa i ochrona wód</t>
  </si>
  <si>
    <t>Dotacje celowe przekazane z budżetu państwa na realizację zadań bieżących z zakresu administracji rządowej oraz innych zadań zleconych gminom (związkom gmin) ustawami</t>
  </si>
  <si>
    <t>Podatek rolny</t>
  </si>
  <si>
    <t>Wpływy z różnych opłat</t>
  </si>
  <si>
    <t>Wpływy z opłaty miejscowej</t>
  </si>
  <si>
    <t>Wpływy z opłat za zezwolenia na sprzedaż napojów alkoholowych</t>
  </si>
  <si>
    <t>Dotacje celowe otrzymane z budżetu państwa na realizację własnych zadań bieżących gmin (związków gmin)</t>
  </si>
  <si>
    <t>Dotacje celowe otrzymane z budżetu państwa na realizację zadań bieżących z zakresu administracji rządowej oraz innych zadań zleconych gminie (związkom gmin) ustawami</t>
  </si>
  <si>
    <t>Dotacje celowe w ramach programów finansowanych z udziałem środków europejskich oraz środków, o których mowa w art.. 5 ust 1 pkt 3 oraz ust. 3 pkt 5 i 6 ustawy, lub płatności w ramach budżetu środków europejskich</t>
  </si>
  <si>
    <t xml:space="preserve">Zał. Nr 1 do Uchwały Rady Miejskiej w Iławie Nr XLIII/425/13 z dnia 30.10.2013 r.   </t>
  </si>
  <si>
    <t>Składki na ubezpieczenie zdrowotne opłacane za osoby pobierające niektóre świadczenia z pomocy społecznej, niektóre świadczenia rodzinne oraz za osoby uczestniczące w zajęciach w centrum integracji społecznej</t>
  </si>
  <si>
    <t>EDUKACYJNA OPIEKA WYCHOWAWCZA</t>
  </si>
  <si>
    <t>P:omoc materialna dla uczniów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</si>
</sst>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i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i/>
      <sz val="7"/>
      <color indexed="12"/>
      <name val="Times New Roman"/>
      <family val="1"/>
    </font>
    <font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medium"/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4" fontId="25" fillId="0" borderId="10" xfId="0" applyNumberFormat="1" applyFont="1" applyBorder="1" applyAlignment="1">
      <alignment horizontal="right"/>
    </xf>
    <xf numFmtId="4" fontId="23" fillId="0" borderId="11" xfId="0" applyNumberFormat="1" applyFont="1" applyBorder="1" applyAlignment="1">
      <alignment horizontal="right"/>
    </xf>
    <xf numFmtId="4" fontId="25" fillId="0" borderId="12" xfId="0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3" fontId="26" fillId="0" borderId="0" xfId="0" applyNumberFormat="1" applyFont="1" applyFill="1" applyBorder="1" applyAlignment="1">
      <alignment/>
    </xf>
    <xf numFmtId="4" fontId="23" fillId="0" borderId="12" xfId="0" applyNumberFormat="1" applyFont="1" applyFill="1" applyBorder="1" applyAlignment="1">
      <alignment vertical="center" wrapText="1"/>
    </xf>
    <xf numFmtId="4" fontId="23" fillId="0" borderId="12" xfId="0" applyNumberFormat="1" applyFont="1" applyFill="1" applyBorder="1" applyAlignment="1">
      <alignment/>
    </xf>
    <xf numFmtId="4" fontId="23" fillId="0" borderId="12" xfId="0" applyNumberFormat="1" applyFont="1" applyFill="1" applyBorder="1" applyAlignment="1">
      <alignment vertical="center"/>
    </xf>
    <xf numFmtId="4" fontId="25" fillId="0" borderId="12" xfId="0" applyNumberFormat="1" applyFont="1" applyFill="1" applyBorder="1" applyAlignment="1">
      <alignment vertical="center" wrapText="1"/>
    </xf>
    <xf numFmtId="4" fontId="23" fillId="0" borderId="10" xfId="0" applyNumberFormat="1" applyFont="1" applyFill="1" applyBorder="1" applyAlignment="1">
      <alignment vertical="center" wrapText="1"/>
    </xf>
    <xf numFmtId="4" fontId="23" fillId="0" borderId="13" xfId="0" applyNumberFormat="1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4" fontId="23" fillId="0" borderId="14" xfId="0" applyNumberFormat="1" applyFont="1" applyFill="1" applyBorder="1" applyAlignment="1">
      <alignment horizontal="right" vertical="center"/>
    </xf>
    <xf numFmtId="4" fontId="25" fillId="0" borderId="15" xfId="0" applyNumberFormat="1" applyFont="1" applyBorder="1" applyAlignment="1">
      <alignment horizontal="right" vertical="center"/>
    </xf>
    <xf numFmtId="4" fontId="23" fillId="0" borderId="11" xfId="0" applyNumberFormat="1" applyFont="1" applyFill="1" applyBorder="1" applyAlignment="1">
      <alignment vertical="center"/>
    </xf>
    <xf numFmtId="4" fontId="23" fillId="0" borderId="14" xfId="0" applyNumberFormat="1" applyFont="1" applyFill="1" applyBorder="1" applyAlignment="1">
      <alignment vertical="center" wrapText="1"/>
    </xf>
    <xf numFmtId="0" fontId="23" fillId="0" borderId="14" xfId="0" applyFont="1" applyFill="1" applyBorder="1" applyAlignment="1">
      <alignment horizontal="center" vertical="center"/>
    </xf>
    <xf numFmtId="4" fontId="25" fillId="24" borderId="16" xfId="0" applyNumberFormat="1" applyFont="1" applyFill="1" applyBorder="1" applyAlignment="1">
      <alignment horizontal="right" vertical="center"/>
    </xf>
    <xf numFmtId="4" fontId="25" fillId="24" borderId="17" xfId="0" applyNumberFormat="1" applyFont="1" applyFill="1" applyBorder="1" applyAlignment="1">
      <alignment horizontal="right"/>
    </xf>
    <xf numFmtId="4" fontId="23" fillId="0" borderId="18" xfId="0" applyNumberFormat="1" applyFont="1" applyBorder="1" applyAlignment="1">
      <alignment horizontal="right"/>
    </xf>
    <xf numFmtId="4" fontId="25" fillId="0" borderId="19" xfId="0" applyNumberFormat="1" applyFont="1" applyFill="1" applyBorder="1" applyAlignment="1">
      <alignment horizontal="right" vertical="center"/>
    </xf>
    <xf numFmtId="4" fontId="23" fillId="0" borderId="20" xfId="0" applyNumberFormat="1" applyFont="1" applyFill="1" applyBorder="1" applyAlignment="1">
      <alignment horizontal="right" vertical="center"/>
    </xf>
    <xf numFmtId="4" fontId="23" fillId="0" borderId="17" xfId="0" applyNumberFormat="1" applyFont="1" applyFill="1" applyBorder="1" applyAlignment="1">
      <alignment horizontal="right" vertical="center"/>
    </xf>
    <xf numFmtId="4" fontId="23" fillId="0" borderId="19" xfId="0" applyNumberFormat="1" applyFont="1" applyFill="1" applyBorder="1" applyAlignment="1">
      <alignment horizontal="right" vertical="center"/>
    </xf>
    <xf numFmtId="4" fontId="23" fillId="0" borderId="18" xfId="0" applyNumberFormat="1" applyFont="1" applyFill="1" applyBorder="1" applyAlignment="1">
      <alignment horizontal="right" vertical="center"/>
    </xf>
    <xf numFmtId="0" fontId="23" fillId="0" borderId="21" xfId="0" applyFont="1" applyFill="1" applyBorder="1" applyAlignment="1">
      <alignment horizontal="center" vertical="center"/>
    </xf>
    <xf numFmtId="4" fontId="27" fillId="0" borderId="11" xfId="0" applyNumberFormat="1" applyFont="1" applyFill="1" applyBorder="1" applyAlignment="1">
      <alignment horizontal="right" vertical="center"/>
    </xf>
    <xf numFmtId="4" fontId="28" fillId="0" borderId="11" xfId="0" applyNumberFormat="1" applyFont="1" applyFill="1" applyBorder="1" applyAlignment="1">
      <alignment horizontal="right" vertical="center"/>
    </xf>
    <xf numFmtId="4" fontId="19" fillId="0" borderId="14" xfId="0" applyNumberFormat="1" applyFont="1" applyBorder="1" applyAlignment="1">
      <alignment/>
    </xf>
    <xf numFmtId="0" fontId="23" fillId="0" borderId="14" xfId="0" applyFont="1" applyFill="1" applyBorder="1" applyAlignment="1" quotePrefix="1">
      <alignment horizontal="center" vertical="center"/>
    </xf>
    <xf numFmtId="0" fontId="23" fillId="0" borderId="14" xfId="0" applyFont="1" applyFill="1" applyBorder="1" applyAlignment="1">
      <alignment horizontal="left" vertical="center" wrapText="1"/>
    </xf>
    <xf numFmtId="4" fontId="27" fillId="0" borderId="14" xfId="0" applyNumberFormat="1" applyFont="1" applyFill="1" applyBorder="1" applyAlignment="1">
      <alignment horizontal="right" vertical="center"/>
    </xf>
    <xf numFmtId="4" fontId="23" fillId="24" borderId="14" xfId="0" applyNumberFormat="1" applyFont="1" applyFill="1" applyBorder="1" applyAlignment="1">
      <alignment horizontal="right" vertical="center"/>
    </xf>
    <xf numFmtId="0" fontId="25" fillId="0" borderId="14" xfId="0" applyFont="1" applyFill="1" applyBorder="1" applyAlignment="1" quotePrefix="1">
      <alignment horizontal="center" vertical="center"/>
    </xf>
    <xf numFmtId="0" fontId="25" fillId="0" borderId="14" xfId="0" applyFont="1" applyFill="1" applyBorder="1" applyAlignment="1">
      <alignment horizontal="left" vertical="center" wrapText="1"/>
    </xf>
    <xf numFmtId="4" fontId="25" fillId="0" borderId="14" xfId="0" applyNumberFormat="1" applyFont="1" applyFill="1" applyBorder="1" applyAlignment="1">
      <alignment horizontal="right" vertical="center"/>
    </xf>
    <xf numFmtId="4" fontId="28" fillId="0" borderId="14" xfId="0" applyNumberFormat="1" applyFont="1" applyFill="1" applyBorder="1" applyAlignment="1">
      <alignment horizontal="right" vertical="center"/>
    </xf>
    <xf numFmtId="4" fontId="25" fillId="24" borderId="14" xfId="0" applyNumberFormat="1" applyFont="1" applyFill="1" applyBorder="1" applyAlignment="1">
      <alignment horizontal="right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4" fontId="25" fillId="0" borderId="12" xfId="0" applyNumberFormat="1" applyFont="1" applyFill="1" applyBorder="1" applyAlignment="1">
      <alignment/>
    </xf>
    <xf numFmtId="4" fontId="23" fillId="0" borderId="13" xfId="0" applyNumberFormat="1" applyFont="1" applyFill="1" applyBorder="1" applyAlignment="1">
      <alignment/>
    </xf>
    <xf numFmtId="4" fontId="23" fillId="0" borderId="10" xfId="0" applyNumberFormat="1" applyFont="1" applyFill="1" applyBorder="1" applyAlignment="1">
      <alignment/>
    </xf>
    <xf numFmtId="4" fontId="23" fillId="0" borderId="11" xfId="0" applyNumberFormat="1" applyFont="1" applyFill="1" applyBorder="1" applyAlignment="1">
      <alignment/>
    </xf>
    <xf numFmtId="4" fontId="28" fillId="0" borderId="15" xfId="0" applyNumberFormat="1" applyFont="1" applyFill="1" applyBorder="1" applyAlignment="1">
      <alignment horizontal="right" vertical="center"/>
    </xf>
    <xf numFmtId="4" fontId="28" fillId="0" borderId="10" xfId="0" applyNumberFormat="1" applyFont="1" applyBorder="1" applyAlignment="1">
      <alignment horizontal="right"/>
    </xf>
    <xf numFmtId="4" fontId="27" fillId="0" borderId="11" xfId="0" applyNumberFormat="1" applyFont="1" applyBorder="1" applyAlignment="1">
      <alignment horizontal="right"/>
    </xf>
    <xf numFmtId="4" fontId="27" fillId="0" borderId="13" xfId="0" applyNumberFormat="1" applyFont="1" applyFill="1" applyBorder="1" applyAlignment="1">
      <alignment horizontal="right" vertical="center"/>
    </xf>
    <xf numFmtId="4" fontId="27" fillId="0" borderId="24" xfId="0" applyNumberFormat="1" applyFont="1" applyFill="1" applyBorder="1" applyAlignment="1">
      <alignment horizontal="right" vertical="center"/>
    </xf>
    <xf numFmtId="4" fontId="27" fillId="0" borderId="12" xfId="0" applyNumberFormat="1" applyFont="1" applyFill="1" applyBorder="1" applyAlignment="1">
      <alignment horizontal="right" vertical="center"/>
    </xf>
    <xf numFmtId="0" fontId="29" fillId="0" borderId="0" xfId="0" applyFont="1" applyAlignment="1">
      <alignment/>
    </xf>
    <xf numFmtId="0" fontId="23" fillId="0" borderId="14" xfId="0" applyFont="1" applyFill="1" applyBorder="1" applyAlignment="1">
      <alignment horizontal="left" vertical="center"/>
    </xf>
    <xf numFmtId="0" fontId="25" fillId="0" borderId="22" xfId="0" applyFont="1" applyFill="1" applyBorder="1" applyAlignment="1">
      <alignment horizontal="center" vertical="center"/>
    </xf>
    <xf numFmtId="4" fontId="28" fillId="0" borderId="10" xfId="0" applyNumberFormat="1" applyFont="1" applyFill="1" applyBorder="1" applyAlignment="1">
      <alignment horizontal="right" vertical="center"/>
    </xf>
    <xf numFmtId="4" fontId="25" fillId="24" borderId="17" xfId="0" applyNumberFormat="1" applyFont="1" applyFill="1" applyBorder="1" applyAlignment="1">
      <alignment horizontal="right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 shrinkToFit="1"/>
    </xf>
    <xf numFmtId="0" fontId="24" fillId="20" borderId="14" xfId="0" applyFont="1" applyFill="1" applyBorder="1" applyAlignment="1">
      <alignment horizontal="center" vertical="center"/>
    </xf>
    <xf numFmtId="0" fontId="30" fillId="20" borderId="14" xfId="0" applyFont="1" applyFill="1" applyBorder="1" applyAlignment="1">
      <alignment horizontal="center" vertical="center"/>
    </xf>
    <xf numFmtId="4" fontId="25" fillId="0" borderId="22" xfId="0" applyNumberFormat="1" applyFont="1" applyFill="1" applyBorder="1" applyAlignment="1">
      <alignment horizontal="right" vertical="center"/>
    </xf>
    <xf numFmtId="4" fontId="27" fillId="0" borderId="10" xfId="0" applyNumberFormat="1" applyFont="1" applyFill="1" applyBorder="1" applyAlignment="1">
      <alignment horizontal="right" vertical="center"/>
    </xf>
    <xf numFmtId="4" fontId="23" fillId="24" borderId="17" xfId="0" applyNumberFormat="1" applyFont="1" applyFill="1" applyBorder="1" applyAlignment="1">
      <alignment horizontal="right" vertical="center"/>
    </xf>
    <xf numFmtId="0" fontId="25" fillId="0" borderId="22" xfId="0" applyFont="1" applyFill="1" applyBorder="1" applyAlignment="1">
      <alignment horizontal="left" vertical="center"/>
    </xf>
    <xf numFmtId="0" fontId="23" fillId="0" borderId="0" xfId="0" applyFont="1" applyFill="1" applyAlignment="1">
      <alignment/>
    </xf>
    <xf numFmtId="0" fontId="25" fillId="0" borderId="0" xfId="0" applyFont="1" applyFill="1" applyAlignment="1">
      <alignment/>
    </xf>
    <xf numFmtId="4" fontId="23" fillId="0" borderId="22" xfId="0" applyNumberFormat="1" applyFont="1" applyFill="1" applyBorder="1" applyAlignment="1">
      <alignment horizontal="right" vertical="center"/>
    </xf>
    <xf numFmtId="0" fontId="23" fillId="0" borderId="22" xfId="0" applyFont="1" applyFill="1" applyBorder="1" applyAlignment="1">
      <alignment horizontal="left" vertical="center"/>
    </xf>
    <xf numFmtId="0" fontId="23" fillId="0" borderId="22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 quotePrefix="1">
      <alignment horizontal="center" vertical="center"/>
    </xf>
    <xf numFmtId="0" fontId="25" fillId="0" borderId="26" xfId="0" applyFont="1" applyFill="1" applyBorder="1" applyAlignment="1">
      <alignment horizontal="left" vertical="center" wrapText="1"/>
    </xf>
    <xf numFmtId="4" fontId="25" fillId="0" borderId="26" xfId="0" applyNumberFormat="1" applyFont="1" applyFill="1" applyBorder="1" applyAlignment="1">
      <alignment horizontal="right" vertical="center"/>
    </xf>
    <xf numFmtId="4" fontId="28" fillId="0" borderId="26" xfId="0" applyNumberFormat="1" applyFont="1" applyFill="1" applyBorder="1" applyAlignment="1">
      <alignment horizontal="right" vertical="center"/>
    </xf>
    <xf numFmtId="4" fontId="25" fillId="24" borderId="27" xfId="0" applyNumberFormat="1" applyFont="1" applyFill="1" applyBorder="1" applyAlignment="1">
      <alignment horizontal="right" vertical="center"/>
    </xf>
    <xf numFmtId="0" fontId="25" fillId="0" borderId="22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 quotePrefix="1">
      <alignment horizontal="center" vertical="center"/>
    </xf>
    <xf numFmtId="0" fontId="23" fillId="0" borderId="22" xfId="0" applyFont="1" applyFill="1" applyBorder="1" applyAlignment="1" quotePrefix="1">
      <alignment horizontal="center" vertical="center"/>
    </xf>
    <xf numFmtId="0" fontId="23" fillId="0" borderId="23" xfId="0" applyFont="1" applyFill="1" applyBorder="1" applyAlignment="1" quotePrefix="1">
      <alignment horizontal="center" vertical="center"/>
    </xf>
    <xf numFmtId="0" fontId="23" fillId="0" borderId="28" xfId="0" applyFont="1" applyFill="1" applyBorder="1" applyAlignment="1" quotePrefix="1">
      <alignment horizontal="center" vertical="center"/>
    </xf>
    <xf numFmtId="4" fontId="23" fillId="0" borderId="28" xfId="0" applyNumberFormat="1" applyFont="1" applyFill="1" applyBorder="1" applyAlignment="1">
      <alignment horizontal="right" vertical="center"/>
    </xf>
    <xf numFmtId="4" fontId="27" fillId="0" borderId="28" xfId="0" applyNumberFormat="1" applyFont="1" applyFill="1" applyBorder="1" applyAlignment="1">
      <alignment horizontal="right" vertical="center"/>
    </xf>
    <xf numFmtId="0" fontId="22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3" fillId="0" borderId="3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left"/>
    </xf>
    <xf numFmtId="0" fontId="27" fillId="0" borderId="33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19" fillId="0" borderId="34" xfId="0" applyFont="1" applyBorder="1" applyAlignment="1">
      <alignment horizontal="left"/>
    </xf>
    <xf numFmtId="0" fontId="19" fillId="0" borderId="28" xfId="0" applyFont="1" applyBorder="1" applyAlignment="1">
      <alignment horizontal="left"/>
    </xf>
    <xf numFmtId="0" fontId="19" fillId="0" borderId="35" xfId="0" applyFont="1" applyBorder="1" applyAlignment="1">
      <alignment horizontal="left"/>
    </xf>
    <xf numFmtId="0" fontId="20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49" fontId="23" fillId="0" borderId="38" xfId="0" applyNumberFormat="1" applyFont="1" applyFill="1" applyBorder="1" applyAlignment="1">
      <alignment horizontal="left" vertical="center" wrapText="1"/>
    </xf>
    <xf numFmtId="49" fontId="23" fillId="0" borderId="12" xfId="0" applyNumberFormat="1" applyFont="1" applyFill="1" applyBorder="1" applyAlignment="1">
      <alignment horizontal="left" vertical="center" wrapText="1"/>
    </xf>
    <xf numFmtId="0" fontId="25" fillId="0" borderId="38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38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/>
    </xf>
    <xf numFmtId="0" fontId="23" fillId="0" borderId="39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/>
    </xf>
    <xf numFmtId="49" fontId="23" fillId="0" borderId="32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0" fontId="23" fillId="0" borderId="37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/>
    </xf>
    <xf numFmtId="0" fontId="25" fillId="0" borderId="38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3" fillId="0" borderId="38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PageLayoutView="0" workbookViewId="0" topLeftCell="A1">
      <selection activeCell="F80" sqref="F80"/>
    </sheetView>
  </sheetViews>
  <sheetFormatPr defaultColWidth="9.00390625" defaultRowHeight="12.75"/>
  <cols>
    <col min="1" max="1" width="4.875" style="1" customWidth="1"/>
    <col min="2" max="2" width="6.75390625" style="1" customWidth="1"/>
    <col min="3" max="3" width="5.375" style="1" customWidth="1"/>
    <col min="4" max="4" width="33.25390625" style="2" customWidth="1"/>
    <col min="5" max="5" width="13.25390625" style="2" customWidth="1"/>
    <col min="6" max="7" width="12.25390625" style="2" customWidth="1"/>
    <col min="8" max="8" width="13.125" style="56" hidden="1" customWidth="1"/>
    <col min="9" max="9" width="13.125" style="2" customWidth="1"/>
    <col min="10" max="16384" width="9.125" style="2" customWidth="1"/>
  </cols>
  <sheetData>
    <row r="1" spans="6:9" ht="38.25" customHeight="1">
      <c r="F1" s="45"/>
      <c r="G1" s="101" t="s">
        <v>78</v>
      </c>
      <c r="H1" s="101"/>
      <c r="I1" s="101"/>
    </row>
    <row r="2" spans="1:9" ht="18.75">
      <c r="A2" s="102" t="s">
        <v>31</v>
      </c>
      <c r="B2" s="102"/>
      <c r="C2" s="102"/>
      <c r="D2" s="102"/>
      <c r="E2" s="102"/>
      <c r="F2" s="102"/>
      <c r="G2" s="102"/>
      <c r="H2" s="102"/>
      <c r="I2" s="102"/>
    </row>
    <row r="3" spans="1:10" ht="18" customHeight="1">
      <c r="A3" s="86" t="s">
        <v>29</v>
      </c>
      <c r="B3" s="86"/>
      <c r="C3" s="86"/>
      <c r="D3" s="86"/>
      <c r="E3" s="86"/>
      <c r="F3" s="86"/>
      <c r="G3" s="86"/>
      <c r="H3" s="86"/>
      <c r="I3" s="86"/>
      <c r="J3" s="16"/>
    </row>
    <row r="4" spans="1:9" ht="12.75" customHeight="1">
      <c r="A4" s="103" t="s">
        <v>0</v>
      </c>
      <c r="B4" s="105" t="s">
        <v>1</v>
      </c>
      <c r="C4" s="105" t="s">
        <v>2</v>
      </c>
      <c r="D4" s="93" t="s">
        <v>3</v>
      </c>
      <c r="E4" s="93" t="s">
        <v>4</v>
      </c>
      <c r="F4" s="95" t="s">
        <v>5</v>
      </c>
      <c r="G4" s="95"/>
      <c r="H4" s="96" t="s">
        <v>6</v>
      </c>
      <c r="I4" s="87" t="s">
        <v>7</v>
      </c>
    </row>
    <row r="5" spans="1:9" ht="22.5" customHeight="1">
      <c r="A5" s="104"/>
      <c r="B5" s="106"/>
      <c r="C5" s="106"/>
      <c r="D5" s="94"/>
      <c r="E5" s="94"/>
      <c r="F5" s="62" t="s">
        <v>8</v>
      </c>
      <c r="G5" s="61" t="s">
        <v>9</v>
      </c>
      <c r="H5" s="97"/>
      <c r="I5" s="88"/>
    </row>
    <row r="6" spans="1:9" ht="9.75" customHeight="1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63">
        <v>6</v>
      </c>
      <c r="G6" s="63">
        <v>7</v>
      </c>
      <c r="H6" s="64">
        <v>6</v>
      </c>
      <c r="I6" s="63">
        <v>7</v>
      </c>
    </row>
    <row r="7" spans="1:9" s="70" customFormat="1" ht="12.75" customHeight="1">
      <c r="A7" s="80" t="s">
        <v>56</v>
      </c>
      <c r="B7" s="58"/>
      <c r="C7" s="58"/>
      <c r="D7" s="68" t="s">
        <v>62</v>
      </c>
      <c r="E7" s="40">
        <v>2214.15</v>
      </c>
      <c r="F7" s="40">
        <f>F8</f>
        <v>4603.64</v>
      </c>
      <c r="G7" s="40">
        <f>G8</f>
        <v>0</v>
      </c>
      <c r="H7" s="59">
        <f aca="true" t="shared" si="0" ref="H7:H12">F7-G7</f>
        <v>4603.64</v>
      </c>
      <c r="I7" s="60">
        <f aca="true" t="shared" si="1" ref="I7:I12">E7+F7-G7</f>
        <v>6817.790000000001</v>
      </c>
    </row>
    <row r="8" spans="1:9" s="69" customFormat="1" ht="12.75" customHeight="1">
      <c r="A8" s="44"/>
      <c r="B8" s="81" t="s">
        <v>57</v>
      </c>
      <c r="C8" s="43"/>
      <c r="D8" s="72" t="s">
        <v>50</v>
      </c>
      <c r="E8" s="17">
        <v>2214.15</v>
      </c>
      <c r="F8" s="17">
        <f>F9</f>
        <v>4603.64</v>
      </c>
      <c r="G8" s="17">
        <f>G9</f>
        <v>0</v>
      </c>
      <c r="H8" s="66">
        <f>F8-G8</f>
        <v>4603.64</v>
      </c>
      <c r="I8" s="67">
        <f>E8+F8-G8</f>
        <v>6817.790000000001</v>
      </c>
    </row>
    <row r="9" spans="1:9" s="69" customFormat="1" ht="60">
      <c r="A9" s="44"/>
      <c r="B9" s="43"/>
      <c r="C9" s="43">
        <v>2010</v>
      </c>
      <c r="D9" s="73" t="s">
        <v>70</v>
      </c>
      <c r="E9" s="17">
        <v>2214.15</v>
      </c>
      <c r="F9" s="17">
        <v>4603.64</v>
      </c>
      <c r="G9" s="17"/>
      <c r="H9" s="66">
        <f>F9-G9</f>
        <v>4603.64</v>
      </c>
      <c r="I9" s="67">
        <f>E9+F9-G9</f>
        <v>6817.790000000001</v>
      </c>
    </row>
    <row r="10" spans="1:9" s="70" customFormat="1" ht="12">
      <c r="A10" s="15">
        <v>630</v>
      </c>
      <c r="B10" s="58"/>
      <c r="C10" s="58"/>
      <c r="D10" s="79" t="s">
        <v>52</v>
      </c>
      <c r="E10" s="65">
        <v>1218767.99</v>
      </c>
      <c r="F10" s="65">
        <f>F11</f>
        <v>1</v>
      </c>
      <c r="G10" s="65">
        <f>G11</f>
        <v>0</v>
      </c>
      <c r="H10" s="59">
        <f>F10-G10</f>
        <v>1</v>
      </c>
      <c r="I10" s="60">
        <f>E10+F10-G10</f>
        <v>1218768.99</v>
      </c>
    </row>
    <row r="11" spans="1:9" s="69" customFormat="1" ht="12.75" customHeight="1">
      <c r="A11" s="44"/>
      <c r="B11" s="43">
        <v>63095</v>
      </c>
      <c r="C11" s="43"/>
      <c r="D11" s="72" t="s">
        <v>50</v>
      </c>
      <c r="E11" s="71">
        <v>1199473</v>
      </c>
      <c r="F11" s="71">
        <f>SUM(F12:F12)</f>
        <v>1</v>
      </c>
      <c r="G11" s="71">
        <f>SUM(G12:G12)</f>
        <v>0</v>
      </c>
      <c r="H11" s="66">
        <f t="shared" si="0"/>
        <v>1</v>
      </c>
      <c r="I11" s="67">
        <f t="shared" si="1"/>
        <v>1199474</v>
      </c>
    </row>
    <row r="12" spans="1:9" s="69" customFormat="1" ht="12">
      <c r="A12" s="44"/>
      <c r="B12" s="44"/>
      <c r="C12" s="82" t="s">
        <v>41</v>
      </c>
      <c r="D12" s="73" t="s">
        <v>49</v>
      </c>
      <c r="E12" s="71"/>
      <c r="F12" s="71">
        <v>1</v>
      </c>
      <c r="G12" s="71"/>
      <c r="H12" s="66">
        <f t="shared" si="0"/>
        <v>1</v>
      </c>
      <c r="I12" s="67">
        <f t="shared" si="1"/>
        <v>1</v>
      </c>
    </row>
    <row r="13" spans="1:9" s="3" customFormat="1" ht="12.75" customHeight="1">
      <c r="A13" s="15">
        <v>700</v>
      </c>
      <c r="B13" s="15"/>
      <c r="C13" s="15"/>
      <c r="D13" s="68" t="s">
        <v>42</v>
      </c>
      <c r="E13" s="65">
        <v>9599226</v>
      </c>
      <c r="F13" s="65">
        <f>F14</f>
        <v>12080</v>
      </c>
      <c r="G13" s="65">
        <f>G14</f>
        <v>0</v>
      </c>
      <c r="H13" s="59">
        <f aca="true" t="shared" si="2" ref="H13:H18">F13-G13</f>
        <v>12080</v>
      </c>
      <c r="I13" s="60">
        <f aca="true" t="shared" si="3" ref="I13:I26">E13+F13-G13</f>
        <v>9611306</v>
      </c>
    </row>
    <row r="14" spans="1:9" ht="12.75" customHeight="1">
      <c r="A14" s="30"/>
      <c r="B14" s="21">
        <v>70005</v>
      </c>
      <c r="C14" s="21"/>
      <c r="D14" s="57" t="s">
        <v>43</v>
      </c>
      <c r="E14" s="17">
        <v>9569019</v>
      </c>
      <c r="F14" s="17">
        <f>SUM(F15:F17)</f>
        <v>12080</v>
      </c>
      <c r="G14" s="17">
        <f>SUM(G15:G17)</f>
        <v>0</v>
      </c>
      <c r="H14" s="66">
        <f t="shared" si="2"/>
        <v>12080</v>
      </c>
      <c r="I14" s="67">
        <f t="shared" si="3"/>
        <v>9581099</v>
      </c>
    </row>
    <row r="15" spans="1:9" ht="27" customHeight="1">
      <c r="A15" s="44"/>
      <c r="B15" s="30"/>
      <c r="C15" s="34" t="s">
        <v>47</v>
      </c>
      <c r="D15" s="35" t="s">
        <v>48</v>
      </c>
      <c r="E15" s="17">
        <v>317100</v>
      </c>
      <c r="F15" s="17">
        <v>7400</v>
      </c>
      <c r="G15" s="17"/>
      <c r="H15" s="66">
        <f t="shared" si="2"/>
        <v>7400</v>
      </c>
      <c r="I15" s="67">
        <f t="shared" si="3"/>
        <v>324500</v>
      </c>
    </row>
    <row r="16" spans="1:9" ht="12.75">
      <c r="A16" s="44"/>
      <c r="B16" s="44"/>
      <c r="C16" s="34" t="s">
        <v>41</v>
      </c>
      <c r="D16" s="57" t="s">
        <v>49</v>
      </c>
      <c r="E16" s="17">
        <v>18700</v>
      </c>
      <c r="F16" s="17">
        <v>4200</v>
      </c>
      <c r="G16" s="17"/>
      <c r="H16" s="66">
        <f t="shared" si="2"/>
        <v>4200</v>
      </c>
      <c r="I16" s="67">
        <f t="shared" si="3"/>
        <v>22900</v>
      </c>
    </row>
    <row r="17" spans="1:9" ht="12.75">
      <c r="A17" s="44"/>
      <c r="B17" s="44"/>
      <c r="C17" s="34">
        <v>8510</v>
      </c>
      <c r="D17" s="35" t="s">
        <v>36</v>
      </c>
      <c r="E17" s="17">
        <v>2830</v>
      </c>
      <c r="F17" s="17">
        <v>480</v>
      </c>
      <c r="G17" s="17"/>
      <c r="H17" s="66">
        <f t="shared" si="2"/>
        <v>480</v>
      </c>
      <c r="I17" s="67">
        <f t="shared" si="3"/>
        <v>3310</v>
      </c>
    </row>
    <row r="18" spans="1:9" s="3" customFormat="1" ht="60">
      <c r="A18" s="15">
        <v>756</v>
      </c>
      <c r="B18" s="15"/>
      <c r="C18" s="74"/>
      <c r="D18" s="75" t="s">
        <v>34</v>
      </c>
      <c r="E18" s="76">
        <v>40306689</v>
      </c>
      <c r="F18" s="76">
        <f>F22+F24+F19</f>
        <v>5248</v>
      </c>
      <c r="G18" s="76">
        <f>G22+G24</f>
        <v>0</v>
      </c>
      <c r="H18" s="77">
        <f t="shared" si="2"/>
        <v>5248</v>
      </c>
      <c r="I18" s="78">
        <f t="shared" si="3"/>
        <v>40311937</v>
      </c>
    </row>
    <row r="19" spans="1:9" ht="60">
      <c r="A19" s="44"/>
      <c r="B19" s="21">
        <v>75615</v>
      </c>
      <c r="C19" s="83"/>
      <c r="D19" s="35" t="s">
        <v>63</v>
      </c>
      <c r="E19" s="84">
        <v>11671754</v>
      </c>
      <c r="F19" s="17">
        <f>F20+F21</f>
        <v>83</v>
      </c>
      <c r="G19" s="84"/>
      <c r="H19" s="85"/>
      <c r="I19" s="37">
        <f t="shared" si="3"/>
        <v>11671837</v>
      </c>
    </row>
    <row r="20" spans="1:9" ht="12.75">
      <c r="A20" s="44"/>
      <c r="B20" s="30"/>
      <c r="C20" s="83" t="s">
        <v>58</v>
      </c>
      <c r="D20" s="35" t="s">
        <v>71</v>
      </c>
      <c r="E20" s="84">
        <v>418</v>
      </c>
      <c r="F20" s="17">
        <v>71</v>
      </c>
      <c r="G20" s="84"/>
      <c r="H20" s="85"/>
      <c r="I20" s="37">
        <f t="shared" si="3"/>
        <v>489</v>
      </c>
    </row>
    <row r="21" spans="1:9" ht="12.75">
      <c r="A21" s="44"/>
      <c r="B21" s="43"/>
      <c r="C21" s="83" t="s">
        <v>59</v>
      </c>
      <c r="D21" s="35" t="s">
        <v>72</v>
      </c>
      <c r="E21" s="84">
        <v>200</v>
      </c>
      <c r="F21" s="17">
        <v>12</v>
      </c>
      <c r="G21" s="84"/>
      <c r="H21" s="85"/>
      <c r="I21" s="37">
        <f t="shared" si="3"/>
        <v>212</v>
      </c>
    </row>
    <row r="22" spans="1:9" ht="48">
      <c r="A22" s="44"/>
      <c r="B22" s="21">
        <v>75616</v>
      </c>
      <c r="C22" s="34"/>
      <c r="D22" s="35" t="s">
        <v>44</v>
      </c>
      <c r="E22" s="17">
        <v>6090235</v>
      </c>
      <c r="F22" s="17">
        <f>F23</f>
        <v>165</v>
      </c>
      <c r="G22" s="17">
        <f>G23</f>
        <v>0</v>
      </c>
      <c r="H22" s="36">
        <f>F22-G22</f>
        <v>165</v>
      </c>
      <c r="I22" s="37">
        <f t="shared" si="3"/>
        <v>6090400</v>
      </c>
    </row>
    <row r="23" spans="1:9" ht="12.75">
      <c r="A23" s="44"/>
      <c r="B23" s="43"/>
      <c r="C23" s="34" t="s">
        <v>60</v>
      </c>
      <c r="D23" s="35" t="s">
        <v>73</v>
      </c>
      <c r="E23" s="17">
        <v>1020</v>
      </c>
      <c r="F23" s="17">
        <v>165</v>
      </c>
      <c r="G23" s="17"/>
      <c r="H23" s="36">
        <f>F23-G23</f>
        <v>165</v>
      </c>
      <c r="I23" s="37">
        <f t="shared" si="3"/>
        <v>1185</v>
      </c>
    </row>
    <row r="24" spans="1:9" ht="25.5" customHeight="1">
      <c r="A24" s="44"/>
      <c r="B24" s="43">
        <v>75618</v>
      </c>
      <c r="C24" s="34"/>
      <c r="D24" s="35" t="s">
        <v>51</v>
      </c>
      <c r="E24" s="17">
        <v>1608600</v>
      </c>
      <c r="F24" s="17">
        <f>F25</f>
        <v>5000</v>
      </c>
      <c r="G24" s="17"/>
      <c r="H24" s="36">
        <f>F24-G24</f>
        <v>5000</v>
      </c>
      <c r="I24" s="37">
        <f t="shared" si="3"/>
        <v>1613600</v>
      </c>
    </row>
    <row r="25" spans="1:9" ht="24.75" customHeight="1">
      <c r="A25" s="43"/>
      <c r="B25" s="43"/>
      <c r="C25" s="34" t="s">
        <v>61</v>
      </c>
      <c r="D25" s="35" t="s">
        <v>74</v>
      </c>
      <c r="E25" s="17">
        <v>640000</v>
      </c>
      <c r="F25" s="17">
        <v>5000</v>
      </c>
      <c r="G25" s="17"/>
      <c r="H25" s="36">
        <f>F25-G25</f>
        <v>5000</v>
      </c>
      <c r="I25" s="37">
        <f t="shared" si="3"/>
        <v>645000</v>
      </c>
    </row>
    <row r="26" spans="1:9" s="3" customFormat="1" ht="12.75">
      <c r="A26" s="15">
        <v>801</v>
      </c>
      <c r="B26" s="15"/>
      <c r="C26" s="38"/>
      <c r="D26" s="39" t="s">
        <v>35</v>
      </c>
      <c r="E26" s="40">
        <v>4415469</v>
      </c>
      <c r="F26" s="40">
        <f>F27</f>
        <v>0</v>
      </c>
      <c r="G26" s="40">
        <f>G27</f>
        <v>311544</v>
      </c>
      <c r="H26" s="41">
        <f>F26-G26</f>
        <v>-311544</v>
      </c>
      <c r="I26" s="42">
        <f t="shared" si="3"/>
        <v>4103925</v>
      </c>
    </row>
    <row r="27" spans="1:9" ht="12.75">
      <c r="A27" s="44"/>
      <c r="B27" s="21">
        <v>80104</v>
      </c>
      <c r="C27" s="34"/>
      <c r="D27" s="35" t="s">
        <v>64</v>
      </c>
      <c r="E27" s="17">
        <v>2326582</v>
      </c>
      <c r="F27" s="17">
        <f>F28</f>
        <v>0</v>
      </c>
      <c r="G27" s="17">
        <f>G28</f>
        <v>311544</v>
      </c>
      <c r="H27" s="36">
        <f aca="true" t="shared" si="4" ref="H27:H32">F27-G27</f>
        <v>-311544</v>
      </c>
      <c r="I27" s="37">
        <f aca="true" t="shared" si="5" ref="I27:I49">E27+F27-G27</f>
        <v>2015038</v>
      </c>
    </row>
    <row r="28" spans="1:9" ht="12.75">
      <c r="A28" s="44"/>
      <c r="B28" s="30"/>
      <c r="C28" s="34" t="s">
        <v>33</v>
      </c>
      <c r="D28" s="57" t="s">
        <v>40</v>
      </c>
      <c r="E28" s="17">
        <v>1888471</v>
      </c>
      <c r="F28" s="17"/>
      <c r="G28" s="17">
        <v>311544</v>
      </c>
      <c r="H28" s="36">
        <f t="shared" si="4"/>
        <v>-311544</v>
      </c>
      <c r="I28" s="37">
        <f t="shared" si="5"/>
        <v>1576927</v>
      </c>
    </row>
    <row r="29" spans="1:9" s="3" customFormat="1" ht="12.75">
      <c r="A29" s="15">
        <v>852</v>
      </c>
      <c r="B29" s="15"/>
      <c r="C29" s="38"/>
      <c r="D29" s="39" t="s">
        <v>45</v>
      </c>
      <c r="E29" s="40">
        <v>16656744.17</v>
      </c>
      <c r="F29" s="40">
        <f>F30+F35+F37+F39+F42+F44+F33</f>
        <v>447780</v>
      </c>
      <c r="G29" s="40">
        <f>G30+G35+G37+G39+G42+G44+G33</f>
        <v>511</v>
      </c>
      <c r="H29" s="41">
        <f t="shared" si="4"/>
        <v>447269</v>
      </c>
      <c r="I29" s="42">
        <f t="shared" si="5"/>
        <v>17104013.17</v>
      </c>
    </row>
    <row r="30" spans="1:9" ht="12.75">
      <c r="A30" s="30"/>
      <c r="B30" s="21">
        <v>85206</v>
      </c>
      <c r="C30" s="34"/>
      <c r="D30" s="35" t="s">
        <v>53</v>
      </c>
      <c r="E30" s="17">
        <v>27243.75</v>
      </c>
      <c r="F30" s="17">
        <f>F31+F32</f>
        <v>8950</v>
      </c>
      <c r="G30" s="17">
        <f>G31+G32</f>
        <v>0</v>
      </c>
      <c r="H30" s="36">
        <f t="shared" si="4"/>
        <v>8950</v>
      </c>
      <c r="I30" s="37">
        <f t="shared" si="5"/>
        <v>36193.75</v>
      </c>
    </row>
    <row r="31" spans="1:9" ht="12.75">
      <c r="A31" s="44"/>
      <c r="B31" s="30"/>
      <c r="C31" s="34" t="s">
        <v>41</v>
      </c>
      <c r="D31" s="57" t="s">
        <v>49</v>
      </c>
      <c r="E31" s="17">
        <v>10</v>
      </c>
      <c r="F31" s="17">
        <v>50</v>
      </c>
      <c r="G31" s="17"/>
      <c r="H31" s="36">
        <f t="shared" si="4"/>
        <v>50</v>
      </c>
      <c r="I31" s="37">
        <f t="shared" si="5"/>
        <v>60</v>
      </c>
    </row>
    <row r="32" spans="1:9" ht="36">
      <c r="A32" s="44"/>
      <c r="B32" s="43"/>
      <c r="C32" s="34">
        <v>2030</v>
      </c>
      <c r="D32" s="35" t="s">
        <v>75</v>
      </c>
      <c r="E32" s="17">
        <v>27003.75</v>
      </c>
      <c r="F32" s="17">
        <v>8900</v>
      </c>
      <c r="G32" s="17"/>
      <c r="H32" s="36">
        <f t="shared" si="4"/>
        <v>8900</v>
      </c>
      <c r="I32" s="37">
        <f t="shared" si="5"/>
        <v>35903.75</v>
      </c>
    </row>
    <row r="33" spans="1:9" ht="60">
      <c r="A33" s="44"/>
      <c r="B33" s="21">
        <v>85213</v>
      </c>
      <c r="C33" s="34"/>
      <c r="D33" s="35" t="s">
        <v>79</v>
      </c>
      <c r="E33" s="17">
        <v>137330</v>
      </c>
      <c r="F33" s="17">
        <f>F34</f>
        <v>10155</v>
      </c>
      <c r="G33" s="17"/>
      <c r="H33" s="36"/>
      <c r="I33" s="37">
        <f t="shared" si="5"/>
        <v>147485</v>
      </c>
    </row>
    <row r="34" spans="1:9" ht="36">
      <c r="A34" s="44"/>
      <c r="B34" s="21"/>
      <c r="C34" s="34">
        <v>2030</v>
      </c>
      <c r="D34" s="35" t="s">
        <v>75</v>
      </c>
      <c r="E34" s="17">
        <v>71949</v>
      </c>
      <c r="F34" s="17">
        <v>10155</v>
      </c>
      <c r="G34" s="17"/>
      <c r="H34" s="36"/>
      <c r="I34" s="37">
        <f t="shared" si="5"/>
        <v>82104</v>
      </c>
    </row>
    <row r="35" spans="1:9" ht="24">
      <c r="A35" s="44"/>
      <c r="B35" s="21">
        <v>85214</v>
      </c>
      <c r="C35" s="34"/>
      <c r="D35" s="35" t="s">
        <v>65</v>
      </c>
      <c r="E35" s="17">
        <v>616502</v>
      </c>
      <c r="F35" s="17">
        <f>F36</f>
        <v>121836</v>
      </c>
      <c r="G35" s="17">
        <f>G36</f>
        <v>0</v>
      </c>
      <c r="H35" s="36"/>
      <c r="I35" s="37">
        <f t="shared" si="5"/>
        <v>738338</v>
      </c>
    </row>
    <row r="36" spans="1:9" ht="36">
      <c r="A36" s="44"/>
      <c r="B36" s="21"/>
      <c r="C36" s="34">
        <v>2030</v>
      </c>
      <c r="D36" s="35" t="s">
        <v>75</v>
      </c>
      <c r="E36" s="17">
        <v>616352</v>
      </c>
      <c r="F36" s="17">
        <v>121836</v>
      </c>
      <c r="G36" s="17"/>
      <c r="H36" s="36"/>
      <c r="I36" s="37">
        <f t="shared" si="5"/>
        <v>738188</v>
      </c>
    </row>
    <row r="37" spans="1:9" ht="12.75">
      <c r="A37" s="44"/>
      <c r="B37" s="21">
        <v>85216</v>
      </c>
      <c r="C37" s="34"/>
      <c r="D37" s="35" t="s">
        <v>66</v>
      </c>
      <c r="E37" s="17">
        <v>701286</v>
      </c>
      <c r="F37" s="17">
        <f>F38</f>
        <v>213426</v>
      </c>
      <c r="G37" s="17">
        <f>G38</f>
        <v>0</v>
      </c>
      <c r="H37" s="36"/>
      <c r="I37" s="37">
        <f t="shared" si="5"/>
        <v>914712</v>
      </c>
    </row>
    <row r="38" spans="1:9" ht="36">
      <c r="A38" s="44"/>
      <c r="B38" s="21"/>
      <c r="C38" s="34">
        <v>2030</v>
      </c>
      <c r="D38" s="35" t="s">
        <v>75</v>
      </c>
      <c r="E38" s="17">
        <v>701286</v>
      </c>
      <c r="F38" s="17">
        <v>213426</v>
      </c>
      <c r="G38" s="17"/>
      <c r="H38" s="36"/>
      <c r="I38" s="37">
        <f t="shared" si="5"/>
        <v>914712</v>
      </c>
    </row>
    <row r="39" spans="1:9" ht="12.75">
      <c r="A39" s="44"/>
      <c r="B39" s="21">
        <v>85219</v>
      </c>
      <c r="C39" s="34"/>
      <c r="D39" s="35" t="s">
        <v>67</v>
      </c>
      <c r="E39" s="17">
        <v>379907</v>
      </c>
      <c r="F39" s="17">
        <f>F40+F41</f>
        <v>38494</v>
      </c>
      <c r="G39" s="17">
        <f>G40</f>
        <v>0</v>
      </c>
      <c r="H39" s="36"/>
      <c r="I39" s="37">
        <f t="shared" si="5"/>
        <v>418401</v>
      </c>
    </row>
    <row r="40" spans="1:9" ht="60">
      <c r="A40" s="44"/>
      <c r="B40" s="30"/>
      <c r="C40" s="34">
        <v>2010</v>
      </c>
      <c r="D40" s="35" t="s">
        <v>76</v>
      </c>
      <c r="E40" s="17">
        <v>13542</v>
      </c>
      <c r="F40" s="17">
        <v>900</v>
      </c>
      <c r="G40" s="17"/>
      <c r="H40" s="36"/>
      <c r="I40" s="37">
        <f t="shared" si="5"/>
        <v>14442</v>
      </c>
    </row>
    <row r="41" spans="1:9" ht="36">
      <c r="A41" s="44"/>
      <c r="B41" s="43"/>
      <c r="C41" s="34">
        <v>2030</v>
      </c>
      <c r="D41" s="35" t="s">
        <v>75</v>
      </c>
      <c r="E41" s="17">
        <v>354265</v>
      </c>
      <c r="F41" s="17">
        <v>37594</v>
      </c>
      <c r="G41" s="17"/>
      <c r="H41" s="36"/>
      <c r="I41" s="37">
        <f t="shared" si="5"/>
        <v>391859</v>
      </c>
    </row>
    <row r="42" spans="1:9" ht="24">
      <c r="A42" s="44"/>
      <c r="B42" s="21">
        <v>85228</v>
      </c>
      <c r="C42" s="34"/>
      <c r="D42" s="35" t="s">
        <v>68</v>
      </c>
      <c r="E42" s="17">
        <v>174523</v>
      </c>
      <c r="F42" s="17">
        <f>F43</f>
        <v>0</v>
      </c>
      <c r="G42" s="17">
        <f>G43</f>
        <v>511</v>
      </c>
      <c r="H42" s="36"/>
      <c r="I42" s="37">
        <f t="shared" si="5"/>
        <v>174012</v>
      </c>
    </row>
    <row r="43" spans="1:9" ht="60">
      <c r="A43" s="44"/>
      <c r="B43" s="21"/>
      <c r="C43" s="34">
        <v>2010</v>
      </c>
      <c r="D43" s="35" t="s">
        <v>76</v>
      </c>
      <c r="E43" s="17">
        <v>58423</v>
      </c>
      <c r="F43" s="17"/>
      <c r="G43" s="17">
        <v>511</v>
      </c>
      <c r="H43" s="36"/>
      <c r="I43" s="37">
        <f t="shared" si="5"/>
        <v>57912</v>
      </c>
    </row>
    <row r="44" spans="1:9" ht="12.75">
      <c r="A44" s="44"/>
      <c r="B44" s="21">
        <v>85295</v>
      </c>
      <c r="C44" s="34"/>
      <c r="D44" s="35" t="s">
        <v>50</v>
      </c>
      <c r="E44" s="17">
        <v>1212070.42</v>
      </c>
      <c r="F44" s="17">
        <f>F45+F46</f>
        <v>54919</v>
      </c>
      <c r="G44" s="17">
        <f>G45+G46</f>
        <v>0</v>
      </c>
      <c r="H44" s="36"/>
      <c r="I44" s="37">
        <f t="shared" si="5"/>
        <v>1266989.42</v>
      </c>
    </row>
    <row r="45" spans="1:9" ht="12.75">
      <c r="A45" s="44"/>
      <c r="B45" s="30"/>
      <c r="C45" s="34" t="s">
        <v>41</v>
      </c>
      <c r="D45" s="35" t="s">
        <v>49</v>
      </c>
      <c r="E45" s="17"/>
      <c r="F45" s="17">
        <v>2</v>
      </c>
      <c r="G45" s="17"/>
      <c r="H45" s="36"/>
      <c r="I45" s="37">
        <f t="shared" si="5"/>
        <v>2</v>
      </c>
    </row>
    <row r="46" spans="1:9" ht="60">
      <c r="A46" s="44"/>
      <c r="B46" s="43"/>
      <c r="C46" s="34">
        <v>2010</v>
      </c>
      <c r="D46" s="35" t="s">
        <v>76</v>
      </c>
      <c r="E46" s="17">
        <v>173352</v>
      </c>
      <c r="F46" s="17">
        <v>54917</v>
      </c>
      <c r="G46" s="17"/>
      <c r="H46" s="36"/>
      <c r="I46" s="37">
        <f t="shared" si="5"/>
        <v>228269</v>
      </c>
    </row>
    <row r="47" spans="1:9" s="3" customFormat="1" ht="24">
      <c r="A47" s="15">
        <v>854</v>
      </c>
      <c r="B47" s="58"/>
      <c r="C47" s="38"/>
      <c r="D47" s="39" t="s">
        <v>80</v>
      </c>
      <c r="E47" s="40">
        <v>385257</v>
      </c>
      <c r="F47" s="40">
        <f>F48</f>
        <v>170065</v>
      </c>
      <c r="G47" s="40"/>
      <c r="H47" s="41"/>
      <c r="I47" s="42">
        <f t="shared" si="5"/>
        <v>555322</v>
      </c>
    </row>
    <row r="48" spans="1:9" ht="12.75">
      <c r="A48" s="44"/>
      <c r="B48" s="43">
        <v>85415</v>
      </c>
      <c r="C48" s="34"/>
      <c r="D48" s="35" t="s">
        <v>81</v>
      </c>
      <c r="E48" s="17">
        <v>385257</v>
      </c>
      <c r="F48" s="17">
        <f>F49</f>
        <v>170065</v>
      </c>
      <c r="G48" s="17"/>
      <c r="H48" s="36"/>
      <c r="I48" s="37">
        <f t="shared" si="5"/>
        <v>555322</v>
      </c>
    </row>
    <row r="49" spans="1:9" ht="36">
      <c r="A49" s="44"/>
      <c r="B49" s="43"/>
      <c r="C49" s="34">
        <v>2030</v>
      </c>
      <c r="D49" s="35" t="s">
        <v>75</v>
      </c>
      <c r="E49" s="17">
        <v>262837</v>
      </c>
      <c r="F49" s="17">
        <v>170065</v>
      </c>
      <c r="G49" s="17"/>
      <c r="H49" s="36"/>
      <c r="I49" s="37">
        <f t="shared" si="5"/>
        <v>432902</v>
      </c>
    </row>
    <row r="50" spans="1:9" s="3" customFormat="1" ht="24">
      <c r="A50" s="15">
        <v>900</v>
      </c>
      <c r="B50" s="15"/>
      <c r="C50" s="38"/>
      <c r="D50" s="39" t="s">
        <v>37</v>
      </c>
      <c r="E50" s="40">
        <v>295665</v>
      </c>
      <c r="F50" s="40">
        <f>F53+F55+F51</f>
        <v>54276.45</v>
      </c>
      <c r="G50" s="40">
        <f>G53+G55+G51</f>
        <v>0</v>
      </c>
      <c r="H50" s="41">
        <f aca="true" t="shared" si="6" ref="H50:H64">F50-G50</f>
        <v>54276.45</v>
      </c>
      <c r="I50" s="42">
        <f aca="true" t="shared" si="7" ref="I50:I64">E50+F50-G50</f>
        <v>349941.45</v>
      </c>
    </row>
    <row r="51" spans="1:9" ht="12.75">
      <c r="A51" s="30"/>
      <c r="B51" s="21">
        <v>90001</v>
      </c>
      <c r="C51" s="34"/>
      <c r="D51" s="35" t="s">
        <v>69</v>
      </c>
      <c r="E51" s="17">
        <v>27000</v>
      </c>
      <c r="F51" s="17">
        <f>F52</f>
        <v>53305.2</v>
      </c>
      <c r="G51" s="17">
        <f>G52</f>
        <v>0</v>
      </c>
      <c r="H51" s="36"/>
      <c r="I51" s="37">
        <f t="shared" si="7"/>
        <v>80305.2</v>
      </c>
    </row>
    <row r="52" spans="1:9" ht="72">
      <c r="A52" s="44"/>
      <c r="B52" s="21"/>
      <c r="C52" s="34">
        <v>6207</v>
      </c>
      <c r="D52" s="35" t="s">
        <v>77</v>
      </c>
      <c r="E52" s="17"/>
      <c r="F52" s="17">
        <v>53305.2</v>
      </c>
      <c r="G52" s="17"/>
      <c r="H52" s="36"/>
      <c r="I52" s="37">
        <f t="shared" si="7"/>
        <v>53305.2</v>
      </c>
    </row>
    <row r="53" spans="1:9" ht="12.75">
      <c r="A53" s="44"/>
      <c r="B53" s="21">
        <v>90013</v>
      </c>
      <c r="C53" s="34"/>
      <c r="D53" s="35" t="s">
        <v>54</v>
      </c>
      <c r="E53" s="17">
        <v>132700</v>
      </c>
      <c r="F53" s="17">
        <f>F54</f>
        <v>150</v>
      </c>
      <c r="G53" s="17">
        <f>G54</f>
        <v>0</v>
      </c>
      <c r="H53" s="36">
        <f t="shared" si="6"/>
        <v>150</v>
      </c>
      <c r="I53" s="37">
        <f t="shared" si="7"/>
        <v>132850</v>
      </c>
    </row>
    <row r="54" spans="1:9" ht="12.75">
      <c r="A54" s="44"/>
      <c r="B54" s="21"/>
      <c r="C54" s="34" t="s">
        <v>32</v>
      </c>
      <c r="D54" s="35" t="s">
        <v>36</v>
      </c>
      <c r="E54" s="17">
        <v>2600</v>
      </c>
      <c r="F54" s="17">
        <v>150</v>
      </c>
      <c r="G54" s="17"/>
      <c r="H54" s="36">
        <f t="shared" si="6"/>
        <v>150</v>
      </c>
      <c r="I54" s="37">
        <f t="shared" si="7"/>
        <v>2750</v>
      </c>
    </row>
    <row r="55" spans="1:9" ht="12.75">
      <c r="A55" s="44"/>
      <c r="B55" s="21">
        <v>90015</v>
      </c>
      <c r="C55" s="34"/>
      <c r="D55" s="35" t="s">
        <v>46</v>
      </c>
      <c r="E55" s="17">
        <v>31765</v>
      </c>
      <c r="F55" s="17">
        <f>F56</f>
        <v>821.25</v>
      </c>
      <c r="G55" s="17">
        <f>G56</f>
        <v>0</v>
      </c>
      <c r="H55" s="36">
        <f t="shared" si="6"/>
        <v>821.25</v>
      </c>
      <c r="I55" s="37">
        <f t="shared" si="7"/>
        <v>32586.25</v>
      </c>
    </row>
    <row r="56" spans="1:9" ht="12.75">
      <c r="A56" s="44"/>
      <c r="B56" s="21"/>
      <c r="C56" s="34" t="s">
        <v>32</v>
      </c>
      <c r="D56" s="57" t="s">
        <v>36</v>
      </c>
      <c r="E56" s="17">
        <v>16665</v>
      </c>
      <c r="F56" s="17">
        <v>821.25</v>
      </c>
      <c r="G56" s="17"/>
      <c r="H56" s="36">
        <f t="shared" si="6"/>
        <v>821.25</v>
      </c>
      <c r="I56" s="37">
        <f t="shared" si="7"/>
        <v>17486.25</v>
      </c>
    </row>
    <row r="57" spans="1:9" s="3" customFormat="1" ht="12.75">
      <c r="A57" s="15">
        <v>926</v>
      </c>
      <c r="B57" s="15"/>
      <c r="C57" s="38"/>
      <c r="D57" s="39" t="s">
        <v>38</v>
      </c>
      <c r="E57" s="40">
        <v>1601696</v>
      </c>
      <c r="F57" s="40">
        <f>F58+F60+F62</f>
        <v>5885</v>
      </c>
      <c r="G57" s="40">
        <f>G58+G60+G62</f>
        <v>0</v>
      </c>
      <c r="H57" s="41">
        <f t="shared" si="6"/>
        <v>5885</v>
      </c>
      <c r="I57" s="42">
        <f t="shared" si="7"/>
        <v>1607581</v>
      </c>
    </row>
    <row r="58" spans="1:9" ht="12.75">
      <c r="A58" s="44"/>
      <c r="B58" s="21">
        <v>92601</v>
      </c>
      <c r="C58" s="34"/>
      <c r="D58" s="35" t="s">
        <v>55</v>
      </c>
      <c r="E58" s="17">
        <v>1522460</v>
      </c>
      <c r="F58" s="17">
        <f>F59</f>
        <v>5000</v>
      </c>
      <c r="G58" s="17">
        <f>G59</f>
        <v>0</v>
      </c>
      <c r="H58" s="36">
        <f t="shared" si="6"/>
        <v>5000</v>
      </c>
      <c r="I58" s="37">
        <f t="shared" si="7"/>
        <v>1527460</v>
      </c>
    </row>
    <row r="59" spans="1:9" ht="12.75">
      <c r="A59" s="44"/>
      <c r="B59" s="21"/>
      <c r="C59" s="34" t="s">
        <v>32</v>
      </c>
      <c r="D59" s="57" t="s">
        <v>36</v>
      </c>
      <c r="E59" s="17">
        <v>22250</v>
      </c>
      <c r="F59" s="17">
        <v>5000</v>
      </c>
      <c r="G59" s="17"/>
      <c r="H59" s="36">
        <f>F59-G59</f>
        <v>5000</v>
      </c>
      <c r="I59" s="37">
        <f>E59+F59-G59</f>
        <v>27250</v>
      </c>
    </row>
    <row r="60" spans="1:9" ht="12.75">
      <c r="A60" s="44"/>
      <c r="B60" s="21">
        <v>92605</v>
      </c>
      <c r="C60" s="34"/>
      <c r="D60" s="35" t="s">
        <v>39</v>
      </c>
      <c r="E60" s="17">
        <v>68036</v>
      </c>
      <c r="F60" s="17">
        <f>F61</f>
        <v>865</v>
      </c>
      <c r="G60" s="17">
        <f>G61</f>
        <v>0</v>
      </c>
      <c r="H60" s="36">
        <f>F60-G60</f>
        <v>865</v>
      </c>
      <c r="I60" s="37">
        <f>E60+F60-G60</f>
        <v>68901</v>
      </c>
    </row>
    <row r="61" spans="1:9" ht="12.75">
      <c r="A61" s="44"/>
      <c r="B61" s="21"/>
      <c r="C61" s="34" t="s">
        <v>33</v>
      </c>
      <c r="D61" s="35" t="s">
        <v>40</v>
      </c>
      <c r="E61" s="17">
        <v>68036</v>
      </c>
      <c r="F61" s="17">
        <v>865</v>
      </c>
      <c r="G61" s="17"/>
      <c r="H61" s="36">
        <f>F61-G61</f>
        <v>865</v>
      </c>
      <c r="I61" s="37">
        <f>E61+F61-G61</f>
        <v>68901</v>
      </c>
    </row>
    <row r="62" spans="1:9" ht="12.75">
      <c r="A62" s="44"/>
      <c r="B62" s="21">
        <v>92695</v>
      </c>
      <c r="C62" s="34"/>
      <c r="D62" s="35" t="s">
        <v>50</v>
      </c>
      <c r="E62" s="17">
        <v>11200</v>
      </c>
      <c r="F62" s="17">
        <f>F63</f>
        <v>20</v>
      </c>
      <c r="G62" s="17">
        <f>G63</f>
        <v>0</v>
      </c>
      <c r="H62" s="36">
        <f>F62-G62</f>
        <v>20</v>
      </c>
      <c r="I62" s="37">
        <f>E62+F62-G62</f>
        <v>11220</v>
      </c>
    </row>
    <row r="63" spans="1:9" ht="13.5" thickBot="1">
      <c r="A63" s="44"/>
      <c r="B63" s="30"/>
      <c r="C63" s="34" t="s">
        <v>41</v>
      </c>
      <c r="D63" s="35" t="s">
        <v>49</v>
      </c>
      <c r="E63" s="17">
        <v>650</v>
      </c>
      <c r="F63" s="17">
        <v>20</v>
      </c>
      <c r="G63" s="17"/>
      <c r="H63" s="36">
        <f>F63-G63</f>
        <v>20</v>
      </c>
      <c r="I63" s="37">
        <f>E63+F63-G63</f>
        <v>670</v>
      </c>
    </row>
    <row r="64" spans="1:9" ht="15" customHeight="1" thickBot="1">
      <c r="A64" s="89" t="s">
        <v>10</v>
      </c>
      <c r="B64" s="90"/>
      <c r="C64" s="90"/>
      <c r="D64" s="90"/>
      <c r="E64" s="18">
        <v>96203180.11</v>
      </c>
      <c r="F64" s="18">
        <f>F57+F50+F29+F26+F18+F13+F10+F7+F47</f>
        <v>699939.09</v>
      </c>
      <c r="G64" s="18">
        <f>G57+G50+G29+G26+G18+G13+G10+G7+G47</f>
        <v>312055</v>
      </c>
      <c r="H64" s="50">
        <f t="shared" si="6"/>
        <v>387884.08999999997</v>
      </c>
      <c r="I64" s="22">
        <f t="shared" si="7"/>
        <v>96591064.2</v>
      </c>
    </row>
    <row r="65" spans="1:9" ht="15" customHeight="1">
      <c r="A65" s="91" t="s">
        <v>11</v>
      </c>
      <c r="B65" s="92"/>
      <c r="C65" s="92"/>
      <c r="D65" s="92"/>
      <c r="E65" s="4"/>
      <c r="F65" s="4">
        <f>F64-G64</f>
        <v>387884.08999999997</v>
      </c>
      <c r="G65" s="4"/>
      <c r="H65" s="51"/>
      <c r="I65" s="23"/>
    </row>
    <row r="66" spans="1:9" ht="15" customHeight="1">
      <c r="A66" s="109" t="s">
        <v>12</v>
      </c>
      <c r="B66" s="110"/>
      <c r="C66" s="110"/>
      <c r="D66" s="110"/>
      <c r="E66" s="5"/>
      <c r="F66" s="5"/>
      <c r="G66" s="5"/>
      <c r="H66" s="52"/>
      <c r="I66" s="24"/>
    </row>
    <row r="67" spans="1:11" s="7" customFormat="1" ht="12.75">
      <c r="A67" s="111" t="s">
        <v>13</v>
      </c>
      <c r="B67" s="112"/>
      <c r="C67" s="112"/>
      <c r="D67" s="112"/>
      <c r="E67" s="6">
        <v>90084637.13</v>
      </c>
      <c r="F67" s="46">
        <f>F68+F69+F70</f>
        <v>646633.89</v>
      </c>
      <c r="G67" s="46">
        <f>G68+G69+G70</f>
        <v>312055</v>
      </c>
      <c r="H67" s="32">
        <f aca="true" t="shared" si="8" ref="H67:H82">F67-G67</f>
        <v>334578.89</v>
      </c>
      <c r="I67" s="25">
        <f aca="true" t="shared" si="9" ref="I67:I82">E67+F67-G67</f>
        <v>90419216.02</v>
      </c>
      <c r="K67" s="8"/>
    </row>
    <row r="68" spans="1:9" s="7" customFormat="1" ht="12.75">
      <c r="A68" s="113" t="s">
        <v>14</v>
      </c>
      <c r="B68" s="114"/>
      <c r="C68" s="114"/>
      <c r="D68" s="114"/>
      <c r="E68" s="14">
        <v>17819497.13</v>
      </c>
      <c r="F68" s="47">
        <f>F49+F46+F43+F41+F40+F38+F36+F34+F32+F9</f>
        <v>622396.64</v>
      </c>
      <c r="G68" s="47">
        <f>G49+G46+G43+G41+G40+G38+G36+G34+G32+G9</f>
        <v>511</v>
      </c>
      <c r="H68" s="53">
        <f t="shared" si="8"/>
        <v>621885.64</v>
      </c>
      <c r="I68" s="26">
        <f t="shared" si="9"/>
        <v>18441382.77</v>
      </c>
    </row>
    <row r="69" spans="1:9" s="7" customFormat="1" ht="12.75" customHeight="1">
      <c r="A69" s="115" t="s">
        <v>15</v>
      </c>
      <c r="B69" s="116"/>
      <c r="C69" s="116"/>
      <c r="D69" s="116"/>
      <c r="E69" s="13">
        <v>2025927</v>
      </c>
      <c r="F69" s="48"/>
      <c r="G69" s="48"/>
      <c r="H69" s="54">
        <f t="shared" si="8"/>
        <v>0</v>
      </c>
      <c r="I69" s="27">
        <f t="shared" si="9"/>
        <v>2025927</v>
      </c>
    </row>
    <row r="70" spans="1:9" s="7" customFormat="1" ht="12.75" customHeight="1">
      <c r="A70" s="107" t="s">
        <v>16</v>
      </c>
      <c r="B70" s="108"/>
      <c r="C70" s="108"/>
      <c r="D70" s="108"/>
      <c r="E70" s="10">
        <v>52009213</v>
      </c>
      <c r="F70" s="10">
        <f>SUM(F71:F77)</f>
        <v>24237.25</v>
      </c>
      <c r="G70" s="10">
        <f>SUM(G71:G77)</f>
        <v>311544</v>
      </c>
      <c r="H70" s="31">
        <f t="shared" si="8"/>
        <v>-287306.75</v>
      </c>
      <c r="I70" s="28">
        <f t="shared" si="9"/>
        <v>51721906.25</v>
      </c>
    </row>
    <row r="71" spans="1:9" s="7" customFormat="1" ht="12.75" customHeight="1">
      <c r="A71" s="107" t="s">
        <v>17</v>
      </c>
      <c r="B71" s="108"/>
      <c r="C71" s="108"/>
      <c r="D71" s="108"/>
      <c r="E71" s="9">
        <v>20845600</v>
      </c>
      <c r="F71" s="10"/>
      <c r="G71" s="10"/>
      <c r="H71" s="31">
        <f t="shared" si="8"/>
        <v>0</v>
      </c>
      <c r="I71" s="28">
        <f t="shared" si="9"/>
        <v>20845600</v>
      </c>
    </row>
    <row r="72" spans="1:9" s="7" customFormat="1" ht="12.75" customHeight="1">
      <c r="A72" s="107" t="s">
        <v>18</v>
      </c>
      <c r="B72" s="108"/>
      <c r="C72" s="108"/>
      <c r="D72" s="108"/>
      <c r="E72" s="9">
        <v>17259333</v>
      </c>
      <c r="F72" s="10">
        <f>F20</f>
        <v>71</v>
      </c>
      <c r="G72" s="10">
        <f>G20</f>
        <v>0</v>
      </c>
      <c r="H72" s="31">
        <f t="shared" si="8"/>
        <v>71</v>
      </c>
      <c r="I72" s="28">
        <f t="shared" si="9"/>
        <v>17259404</v>
      </c>
    </row>
    <row r="73" spans="1:9" s="7" customFormat="1" ht="12.75" customHeight="1">
      <c r="A73" s="107" t="s">
        <v>19</v>
      </c>
      <c r="B73" s="108"/>
      <c r="C73" s="108"/>
      <c r="D73" s="108"/>
      <c r="E73" s="9">
        <v>2394585</v>
      </c>
      <c r="F73" s="10">
        <f>F25+F23+F21</f>
        <v>5177</v>
      </c>
      <c r="G73" s="10">
        <f>G25+G23+G21</f>
        <v>0</v>
      </c>
      <c r="H73" s="31">
        <f t="shared" si="8"/>
        <v>5177</v>
      </c>
      <c r="I73" s="28">
        <f t="shared" si="9"/>
        <v>2399762</v>
      </c>
    </row>
    <row r="74" spans="1:9" s="7" customFormat="1" ht="12.75" customHeight="1">
      <c r="A74" s="107" t="s">
        <v>20</v>
      </c>
      <c r="B74" s="108"/>
      <c r="C74" s="108"/>
      <c r="D74" s="108"/>
      <c r="E74" s="9">
        <v>6416082</v>
      </c>
      <c r="F74" s="10">
        <f>F15</f>
        <v>7400</v>
      </c>
      <c r="G74" s="10">
        <f>G15</f>
        <v>0</v>
      </c>
      <c r="H74" s="31">
        <f t="shared" si="8"/>
        <v>7400</v>
      </c>
      <c r="I74" s="28">
        <f t="shared" si="9"/>
        <v>6423482</v>
      </c>
    </row>
    <row r="75" spans="1:9" s="7" customFormat="1" ht="12.75" customHeight="1">
      <c r="A75" s="107" t="s">
        <v>21</v>
      </c>
      <c r="B75" s="108"/>
      <c r="C75" s="108"/>
      <c r="D75" s="108"/>
      <c r="E75" s="9">
        <v>4057542</v>
      </c>
      <c r="F75" s="10">
        <f>F61+F28</f>
        <v>865</v>
      </c>
      <c r="G75" s="10">
        <f>G61+G28</f>
        <v>311544</v>
      </c>
      <c r="H75" s="31">
        <f t="shared" si="8"/>
        <v>-310679</v>
      </c>
      <c r="I75" s="28">
        <f t="shared" si="9"/>
        <v>3746863</v>
      </c>
    </row>
    <row r="76" spans="1:9" s="7" customFormat="1" ht="12.75" customHeight="1">
      <c r="A76" s="107" t="s">
        <v>22</v>
      </c>
      <c r="B76" s="108"/>
      <c r="C76" s="108"/>
      <c r="D76" s="108"/>
      <c r="E76" s="9">
        <v>996071</v>
      </c>
      <c r="F76" s="10">
        <f>F63+F59+F56+F54+F45+F17+F16+F31+F12</f>
        <v>10724.25</v>
      </c>
      <c r="G76" s="10">
        <f>G63+G59+G56+G54+G45+G17+G16+G31+G12</f>
        <v>0</v>
      </c>
      <c r="H76" s="31">
        <f t="shared" si="8"/>
        <v>10724.25</v>
      </c>
      <c r="I76" s="28">
        <f t="shared" si="9"/>
        <v>1006795.25</v>
      </c>
    </row>
    <row r="77" spans="1:9" s="7" customFormat="1" ht="12.75" customHeight="1">
      <c r="A77" s="107" t="s">
        <v>28</v>
      </c>
      <c r="B77" s="108"/>
      <c r="C77" s="108"/>
      <c r="D77" s="108"/>
      <c r="E77" s="9">
        <v>40000</v>
      </c>
      <c r="F77" s="10"/>
      <c r="G77" s="10"/>
      <c r="H77" s="31">
        <f>F77-G77</f>
        <v>0</v>
      </c>
      <c r="I77" s="28">
        <f>E77+F77-G77</f>
        <v>40000</v>
      </c>
    </row>
    <row r="78" spans="1:9" s="7" customFormat="1" ht="16.5" customHeight="1">
      <c r="A78" s="120" t="s">
        <v>23</v>
      </c>
      <c r="B78" s="121"/>
      <c r="C78" s="121"/>
      <c r="D78" s="121"/>
      <c r="E78" s="12">
        <v>6118542.98</v>
      </c>
      <c r="F78" s="6">
        <f>F79+F80</f>
        <v>53305.2</v>
      </c>
      <c r="G78" s="6">
        <f>G79+G80</f>
        <v>0</v>
      </c>
      <c r="H78" s="32">
        <f t="shared" si="8"/>
        <v>53305.2</v>
      </c>
      <c r="I78" s="25">
        <f t="shared" si="9"/>
        <v>6171848.180000001</v>
      </c>
    </row>
    <row r="79" spans="1:9" s="7" customFormat="1" ht="12.75">
      <c r="A79" s="122" t="s">
        <v>24</v>
      </c>
      <c r="B79" s="123"/>
      <c r="C79" s="123"/>
      <c r="D79" s="123"/>
      <c r="E79" s="9">
        <v>2665853.98</v>
      </c>
      <c r="F79" s="10">
        <f>F52</f>
        <v>53305.2</v>
      </c>
      <c r="G79" s="10"/>
      <c r="H79" s="31">
        <f t="shared" si="8"/>
        <v>53305.2</v>
      </c>
      <c r="I79" s="28">
        <f t="shared" si="9"/>
        <v>2719159.18</v>
      </c>
    </row>
    <row r="80" spans="1:9" s="7" customFormat="1" ht="12.75">
      <c r="A80" s="122" t="s">
        <v>25</v>
      </c>
      <c r="B80" s="123"/>
      <c r="C80" s="123"/>
      <c r="D80" s="123"/>
      <c r="E80" s="11">
        <v>3452689</v>
      </c>
      <c r="F80" s="10">
        <f>F81+F82+F83</f>
        <v>0</v>
      </c>
      <c r="G80" s="10">
        <f>G81+G82+G83</f>
        <v>0</v>
      </c>
      <c r="H80" s="55">
        <f t="shared" si="8"/>
        <v>0</v>
      </c>
      <c r="I80" s="28">
        <f t="shared" si="9"/>
        <v>3452689</v>
      </c>
    </row>
    <row r="81" spans="1:9" s="7" customFormat="1" ht="15.75" customHeight="1">
      <c r="A81" s="117" t="s">
        <v>26</v>
      </c>
      <c r="B81" s="118"/>
      <c r="C81" s="118"/>
      <c r="D81" s="118"/>
      <c r="E81" s="19">
        <v>151500</v>
      </c>
      <c r="F81" s="49"/>
      <c r="G81" s="49"/>
      <c r="H81" s="31">
        <f t="shared" si="8"/>
        <v>0</v>
      </c>
      <c r="I81" s="29">
        <f t="shared" si="9"/>
        <v>151500</v>
      </c>
    </row>
    <row r="82" spans="1:9" s="7" customFormat="1" ht="12.75">
      <c r="A82" s="119" t="s">
        <v>27</v>
      </c>
      <c r="B82" s="119"/>
      <c r="C82" s="119"/>
      <c r="D82" s="119"/>
      <c r="E82" s="20">
        <v>3301189</v>
      </c>
      <c r="F82" s="49"/>
      <c r="G82" s="49"/>
      <c r="H82" s="36">
        <f t="shared" si="8"/>
        <v>0</v>
      </c>
      <c r="I82" s="17">
        <f t="shared" si="9"/>
        <v>3301189</v>
      </c>
    </row>
    <row r="83" spans="1:9" ht="12.75">
      <c r="A83" s="98" t="s">
        <v>30</v>
      </c>
      <c r="B83" s="99"/>
      <c r="C83" s="99"/>
      <c r="D83" s="100"/>
      <c r="E83" s="33">
        <v>0</v>
      </c>
      <c r="F83" s="33"/>
      <c r="G83" s="33"/>
      <c r="H83" s="36">
        <f>F83-G83</f>
        <v>0</v>
      </c>
      <c r="I83" s="17">
        <f>E83+F83-G83</f>
        <v>0</v>
      </c>
    </row>
  </sheetData>
  <sheetProtection/>
  <mergeCells count="31">
    <mergeCell ref="A82:D82"/>
    <mergeCell ref="A75:D75"/>
    <mergeCell ref="A76:D76"/>
    <mergeCell ref="A78:D78"/>
    <mergeCell ref="A79:D79"/>
    <mergeCell ref="A80:D80"/>
    <mergeCell ref="A77:D77"/>
    <mergeCell ref="A66:D66"/>
    <mergeCell ref="A67:D67"/>
    <mergeCell ref="A68:D68"/>
    <mergeCell ref="A69:D69"/>
    <mergeCell ref="A74:D74"/>
    <mergeCell ref="A81:D81"/>
    <mergeCell ref="A83:D83"/>
    <mergeCell ref="G1:I1"/>
    <mergeCell ref="A2:I2"/>
    <mergeCell ref="A4:A5"/>
    <mergeCell ref="B4:B5"/>
    <mergeCell ref="C4:C5"/>
    <mergeCell ref="A70:D70"/>
    <mergeCell ref="A71:D71"/>
    <mergeCell ref="A72:D72"/>
    <mergeCell ref="A73:D73"/>
    <mergeCell ref="A3:I3"/>
    <mergeCell ref="I4:I5"/>
    <mergeCell ref="A64:D64"/>
    <mergeCell ref="A65:D65"/>
    <mergeCell ref="D4:D5"/>
    <mergeCell ref="E4:E5"/>
    <mergeCell ref="F4:G4"/>
    <mergeCell ref="H4:H5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Moszczyńska</dc:creator>
  <cp:keywords/>
  <dc:description/>
  <cp:lastModifiedBy>ewam</cp:lastModifiedBy>
  <cp:lastPrinted>2013-10-18T09:10:42Z</cp:lastPrinted>
  <dcterms:created xsi:type="dcterms:W3CDTF">2011-04-26T06:11:56Z</dcterms:created>
  <dcterms:modified xsi:type="dcterms:W3CDTF">2013-11-04T10:15:30Z</dcterms:modified>
  <cp:category/>
  <cp:version/>
  <cp:contentType/>
  <cp:contentStatus/>
</cp:coreProperties>
</file>